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69D57580-F2A6-4A35-8F09-157D267F27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ying Record" sheetId="2" r:id="rId1"/>
    <sheet name="officials" sheetId="1" r:id="rId2"/>
    <sheet name="Full Stats" sheetId="3" r:id="rId3"/>
  </sheets>
  <definedNames>
    <definedName name="_xlnm.Print_Area" localSheetId="0">'Playing Record'!$A$1:$S$99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AE4" i="2"/>
  <c r="AD4" i="2"/>
  <c r="AC4" i="2"/>
  <c r="AB4" i="2"/>
  <c r="AA4" i="2"/>
  <c r="Z4" i="2"/>
  <c r="Q4" i="2"/>
  <c r="P4" i="2"/>
  <c r="J28" i="3"/>
  <c r="K28" i="3"/>
  <c r="J10" i="3"/>
  <c r="K10" i="3"/>
  <c r="J12" i="3"/>
  <c r="K12" i="3"/>
  <c r="J13" i="3"/>
  <c r="K13" i="3"/>
  <c r="J15" i="3"/>
  <c r="K15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C30" i="3"/>
  <c r="D30" i="3"/>
  <c r="E30" i="3"/>
  <c r="F30" i="3"/>
  <c r="G30" i="3"/>
  <c r="H30" i="3"/>
  <c r="I30" i="3"/>
  <c r="AG4" i="2" l="1"/>
  <c r="AH4" i="2" s="1"/>
  <c r="J30" i="3"/>
  <c r="K30" i="3"/>
  <c r="AF5" i="2"/>
  <c r="AE5" i="2"/>
  <c r="AD5" i="2"/>
  <c r="AC5" i="2"/>
  <c r="AB5" i="2"/>
  <c r="AA5" i="2"/>
  <c r="Z5" i="2"/>
  <c r="Q5" i="2"/>
  <c r="P5" i="2"/>
  <c r="AG5" i="2" l="1"/>
  <c r="AH5" i="2" s="1"/>
  <c r="Q6" i="2" l="1"/>
  <c r="P6" i="2"/>
  <c r="AF6" i="2"/>
  <c r="AE6" i="2"/>
  <c r="AD6" i="2"/>
  <c r="AC6" i="2"/>
  <c r="AB6" i="2"/>
  <c r="AA6" i="2"/>
  <c r="Z6" i="2"/>
  <c r="AG6" i="2" l="1"/>
  <c r="AH6" i="2" s="1"/>
  <c r="P7" i="2" l="1"/>
  <c r="P8" i="2"/>
  <c r="AF7" i="2" l="1"/>
  <c r="AE7" i="2"/>
  <c r="AD7" i="2"/>
  <c r="AC7" i="2"/>
  <c r="AB7" i="2"/>
  <c r="AA7" i="2"/>
  <c r="Z7" i="2"/>
  <c r="Q7" i="2"/>
  <c r="AG7" i="2" l="1"/>
  <c r="AH7" i="2" s="1"/>
  <c r="AF8" i="2" l="1"/>
  <c r="AE8" i="2"/>
  <c r="AD8" i="2"/>
  <c r="AC8" i="2"/>
  <c r="AB8" i="2"/>
  <c r="AA8" i="2"/>
  <c r="Z8" i="2"/>
  <c r="Q8" i="2"/>
  <c r="AG8" i="2" l="1"/>
  <c r="AH8" i="2" s="1"/>
  <c r="AF9" i="2" l="1"/>
  <c r="AE9" i="2"/>
  <c r="AD9" i="2"/>
  <c r="AC9" i="2"/>
  <c r="AB9" i="2"/>
  <c r="AA9" i="2"/>
  <c r="Z9" i="2"/>
  <c r="Q9" i="2"/>
  <c r="P9" i="2"/>
  <c r="AG9" i="2" l="1"/>
  <c r="AH9" i="2" s="1"/>
  <c r="AA10" i="2" l="1"/>
  <c r="AD10" i="2"/>
  <c r="Q10" i="2" l="1"/>
  <c r="P10" i="2"/>
  <c r="AF10" i="2" l="1"/>
  <c r="AE10" i="2"/>
  <c r="AC10" i="2"/>
  <c r="AB10" i="2"/>
  <c r="Z10" i="2"/>
  <c r="AG10" i="2" l="1"/>
  <c r="AH10" i="2" s="1"/>
  <c r="P11" i="2" l="1"/>
  <c r="AF11" i="2"/>
  <c r="AE11" i="2"/>
  <c r="AD11" i="2"/>
  <c r="AC11" i="2"/>
  <c r="AB11" i="2"/>
  <c r="AA11" i="2"/>
  <c r="Z11" i="2"/>
  <c r="Q11" i="2"/>
  <c r="AG11" i="2" l="1"/>
  <c r="AH11" i="2" s="1"/>
  <c r="AF99" i="2" l="1"/>
  <c r="AE99" i="2"/>
  <c r="AD99" i="2"/>
  <c r="AC99" i="2"/>
  <c r="AB99" i="2"/>
  <c r="AF98" i="2"/>
  <c r="AE98" i="2"/>
  <c r="AD98" i="2"/>
  <c r="AC98" i="2"/>
  <c r="AB98" i="2"/>
  <c r="AF97" i="2"/>
  <c r="AE97" i="2"/>
  <c r="AD97" i="2"/>
  <c r="AC97" i="2"/>
  <c r="AB97" i="2"/>
  <c r="AF96" i="2"/>
  <c r="AE96" i="2"/>
  <c r="AD96" i="2"/>
  <c r="AC96" i="2"/>
  <c r="AB96" i="2"/>
  <c r="AF95" i="2"/>
  <c r="AE95" i="2"/>
  <c r="AD95" i="2"/>
  <c r="AC95" i="2"/>
  <c r="AB95" i="2"/>
  <c r="AF94" i="2"/>
  <c r="AE94" i="2"/>
  <c r="AD94" i="2"/>
  <c r="AC94" i="2"/>
  <c r="AB94" i="2"/>
  <c r="AF93" i="2"/>
  <c r="AE93" i="2"/>
  <c r="AD93" i="2"/>
  <c r="AC93" i="2"/>
  <c r="AB93" i="2"/>
  <c r="AF92" i="2"/>
  <c r="AE92" i="2"/>
  <c r="AD92" i="2"/>
  <c r="AC92" i="2"/>
  <c r="AB92" i="2"/>
  <c r="AF91" i="2"/>
  <c r="AE91" i="2"/>
  <c r="AD91" i="2"/>
  <c r="AC91" i="2"/>
  <c r="AB91" i="2"/>
  <c r="AF90" i="2"/>
  <c r="AE90" i="2"/>
  <c r="AD90" i="2"/>
  <c r="AC90" i="2"/>
  <c r="AB90" i="2"/>
  <c r="AF89" i="2"/>
  <c r="AE89" i="2"/>
  <c r="AD89" i="2"/>
  <c r="AC89" i="2"/>
  <c r="AB89" i="2"/>
  <c r="AF88" i="2"/>
  <c r="AE88" i="2"/>
  <c r="AD88" i="2"/>
  <c r="AC88" i="2"/>
  <c r="AB88" i="2"/>
  <c r="AF87" i="2"/>
  <c r="AE87" i="2"/>
  <c r="AD87" i="2"/>
  <c r="AC87" i="2"/>
  <c r="AB87" i="2"/>
  <c r="AF86" i="2"/>
  <c r="AE86" i="2"/>
  <c r="AD86" i="2"/>
  <c r="AC86" i="2"/>
  <c r="AB86" i="2"/>
  <c r="AF85" i="2"/>
  <c r="AE85" i="2"/>
  <c r="AD85" i="2"/>
  <c r="AC85" i="2"/>
  <c r="AB85" i="2"/>
  <c r="AF84" i="2"/>
  <c r="AE84" i="2"/>
  <c r="AD84" i="2"/>
  <c r="AC84" i="2"/>
  <c r="AB84" i="2"/>
  <c r="AF83" i="2"/>
  <c r="AE83" i="2"/>
  <c r="AD83" i="2"/>
  <c r="AC83" i="2"/>
  <c r="AB83" i="2"/>
  <c r="AF82" i="2"/>
  <c r="AE82" i="2"/>
  <c r="AD82" i="2"/>
  <c r="AC82" i="2"/>
  <c r="AB82" i="2"/>
  <c r="AF81" i="2"/>
  <c r="AE81" i="2"/>
  <c r="AD81" i="2"/>
  <c r="AC81" i="2"/>
  <c r="AB81" i="2"/>
  <c r="AF80" i="2"/>
  <c r="AE80" i="2"/>
  <c r="AD80" i="2"/>
  <c r="AC80" i="2"/>
  <c r="AB80" i="2"/>
  <c r="AF79" i="2"/>
  <c r="AE79" i="2"/>
  <c r="AD79" i="2"/>
  <c r="AC79" i="2"/>
  <c r="AB79" i="2"/>
  <c r="AF78" i="2"/>
  <c r="AE78" i="2"/>
  <c r="AD78" i="2"/>
  <c r="AC78" i="2"/>
  <c r="AB78" i="2"/>
  <c r="AF77" i="2"/>
  <c r="AE77" i="2"/>
  <c r="AD77" i="2"/>
  <c r="AC77" i="2"/>
  <c r="AB77" i="2"/>
  <c r="AF76" i="2"/>
  <c r="AE76" i="2"/>
  <c r="AD76" i="2"/>
  <c r="AC76" i="2"/>
  <c r="AB76" i="2"/>
  <c r="AF75" i="2"/>
  <c r="AE75" i="2"/>
  <c r="AD75" i="2"/>
  <c r="AC75" i="2"/>
  <c r="AB75" i="2"/>
  <c r="AF74" i="2"/>
  <c r="AE74" i="2"/>
  <c r="AD74" i="2"/>
  <c r="AC74" i="2"/>
  <c r="AB74" i="2"/>
  <c r="AF73" i="2"/>
  <c r="AE73" i="2"/>
  <c r="AD73" i="2"/>
  <c r="AC73" i="2"/>
  <c r="AB73" i="2"/>
  <c r="AF72" i="2"/>
  <c r="AE72" i="2"/>
  <c r="AD72" i="2"/>
  <c r="AC72" i="2"/>
  <c r="AB72" i="2"/>
  <c r="AF71" i="2"/>
  <c r="AE71" i="2"/>
  <c r="AD71" i="2"/>
  <c r="AC71" i="2"/>
  <c r="AB71" i="2"/>
  <c r="AF70" i="2"/>
  <c r="AE70" i="2"/>
  <c r="AD70" i="2"/>
  <c r="AC70" i="2"/>
  <c r="AB70" i="2"/>
  <c r="AF69" i="2"/>
  <c r="AE69" i="2"/>
  <c r="AD69" i="2"/>
  <c r="AC69" i="2"/>
  <c r="AB69" i="2"/>
  <c r="AF68" i="2"/>
  <c r="AE68" i="2"/>
  <c r="AD68" i="2"/>
  <c r="AC68" i="2"/>
  <c r="AB68" i="2"/>
  <c r="AF67" i="2"/>
  <c r="AE67" i="2"/>
  <c r="AD67" i="2"/>
  <c r="AC67" i="2"/>
  <c r="AB67" i="2"/>
  <c r="AF66" i="2"/>
  <c r="AE66" i="2"/>
  <c r="AD66" i="2"/>
  <c r="AC66" i="2"/>
  <c r="AB66" i="2"/>
  <c r="AF65" i="2"/>
  <c r="AE65" i="2"/>
  <c r="AD65" i="2"/>
  <c r="AC65" i="2"/>
  <c r="AB65" i="2"/>
  <c r="AF64" i="2"/>
  <c r="AE64" i="2"/>
  <c r="AD64" i="2"/>
  <c r="AC64" i="2"/>
  <c r="AB64" i="2"/>
  <c r="AF63" i="2"/>
  <c r="AE63" i="2"/>
  <c r="AD63" i="2"/>
  <c r="AC63" i="2"/>
  <c r="AB63" i="2"/>
  <c r="AF62" i="2"/>
  <c r="AE62" i="2"/>
  <c r="AD62" i="2"/>
  <c r="AC62" i="2"/>
  <c r="AB62" i="2"/>
  <c r="AF61" i="2"/>
  <c r="AE61" i="2"/>
  <c r="AD61" i="2"/>
  <c r="AC61" i="2"/>
  <c r="AB61" i="2"/>
  <c r="AF60" i="2"/>
  <c r="AE60" i="2"/>
  <c r="AD60" i="2"/>
  <c r="AC60" i="2"/>
  <c r="AB60" i="2"/>
  <c r="AF59" i="2"/>
  <c r="AE59" i="2"/>
  <c r="AD59" i="2"/>
  <c r="AC59" i="2"/>
  <c r="AB59" i="2"/>
  <c r="AF58" i="2"/>
  <c r="AE58" i="2"/>
  <c r="AD58" i="2"/>
  <c r="AC58" i="2"/>
  <c r="AB58" i="2"/>
  <c r="AF57" i="2"/>
  <c r="AE57" i="2"/>
  <c r="AD57" i="2"/>
  <c r="AC57" i="2"/>
  <c r="AB57" i="2"/>
  <c r="AF56" i="2"/>
  <c r="AE56" i="2"/>
  <c r="AD56" i="2"/>
  <c r="AC56" i="2"/>
  <c r="AB56" i="2"/>
  <c r="AF55" i="2"/>
  <c r="AE55" i="2"/>
  <c r="AD55" i="2"/>
  <c r="AC55" i="2"/>
  <c r="AB55" i="2"/>
  <c r="AF54" i="2"/>
  <c r="AE54" i="2"/>
  <c r="AD54" i="2"/>
  <c r="AC54" i="2"/>
  <c r="AB54" i="2"/>
  <c r="AF53" i="2"/>
  <c r="AE53" i="2"/>
  <c r="AD53" i="2"/>
  <c r="AC53" i="2"/>
  <c r="AB53" i="2"/>
  <c r="AF52" i="2"/>
  <c r="AE52" i="2"/>
  <c r="AD52" i="2"/>
  <c r="AC52" i="2"/>
  <c r="AB52" i="2"/>
  <c r="AF51" i="2"/>
  <c r="AE51" i="2"/>
  <c r="AD51" i="2"/>
  <c r="AC51" i="2"/>
  <c r="AB51" i="2"/>
  <c r="AF50" i="2"/>
  <c r="AE50" i="2"/>
  <c r="AD50" i="2"/>
  <c r="AC50" i="2"/>
  <c r="AB50" i="2"/>
  <c r="AF49" i="2"/>
  <c r="AE49" i="2"/>
  <c r="AD49" i="2"/>
  <c r="AC49" i="2"/>
  <c r="AB49" i="2"/>
  <c r="AF48" i="2"/>
  <c r="AE48" i="2"/>
  <c r="AD48" i="2"/>
  <c r="AC48" i="2"/>
  <c r="AB48" i="2"/>
  <c r="AF47" i="2"/>
  <c r="AE47" i="2"/>
  <c r="AD47" i="2"/>
  <c r="AC47" i="2"/>
  <c r="AB47" i="2"/>
  <c r="AF46" i="2"/>
  <c r="AE46" i="2"/>
  <c r="AC46" i="2"/>
  <c r="AB46" i="2"/>
  <c r="AF45" i="2"/>
  <c r="AE45" i="2"/>
  <c r="AD45" i="2"/>
  <c r="AC45" i="2"/>
  <c r="AB45" i="2"/>
  <c r="AF44" i="2"/>
  <c r="AE44" i="2"/>
  <c r="AD44" i="2"/>
  <c r="AC44" i="2"/>
  <c r="AB44" i="2"/>
  <c r="AF43" i="2"/>
  <c r="AE43" i="2"/>
  <c r="AD43" i="2"/>
  <c r="AC43" i="2"/>
  <c r="AB43" i="2"/>
  <c r="AF42" i="2"/>
  <c r="AE42" i="2"/>
  <c r="AD42" i="2"/>
  <c r="AC42" i="2"/>
  <c r="AB42" i="2"/>
  <c r="AF41" i="2"/>
  <c r="AE41" i="2"/>
  <c r="AD41" i="2"/>
  <c r="AC41" i="2"/>
  <c r="AB41" i="2"/>
  <c r="AF40" i="2"/>
  <c r="AE40" i="2"/>
  <c r="AD40" i="2"/>
  <c r="AC40" i="2"/>
  <c r="AB40" i="2"/>
  <c r="AF39" i="2"/>
  <c r="AE39" i="2"/>
  <c r="AD39" i="2"/>
  <c r="AC39" i="2"/>
  <c r="AB39" i="2"/>
  <c r="AF38" i="2"/>
  <c r="AE38" i="2"/>
  <c r="AD38" i="2"/>
  <c r="AC38" i="2"/>
  <c r="AB38" i="2"/>
  <c r="AF37" i="2"/>
  <c r="AE37" i="2"/>
  <c r="AD37" i="2"/>
  <c r="AC37" i="2"/>
  <c r="AB37" i="2"/>
  <c r="AF36" i="2"/>
  <c r="AE36" i="2"/>
  <c r="AD36" i="2"/>
  <c r="AC36" i="2"/>
  <c r="AB36" i="2"/>
  <c r="AF35" i="2"/>
  <c r="AE35" i="2"/>
  <c r="AD35" i="2"/>
  <c r="AC35" i="2"/>
  <c r="AB35" i="2"/>
  <c r="AF34" i="2"/>
  <c r="AE34" i="2"/>
  <c r="AD34" i="2"/>
  <c r="AC34" i="2"/>
  <c r="AB34" i="2"/>
  <c r="AF33" i="2"/>
  <c r="AE33" i="2"/>
  <c r="AD33" i="2"/>
  <c r="AC33" i="2"/>
  <c r="AB33" i="2"/>
  <c r="AF32" i="2"/>
  <c r="AE32" i="2"/>
  <c r="AD32" i="2"/>
  <c r="AC32" i="2"/>
  <c r="AB32" i="2"/>
  <c r="AF31" i="2"/>
  <c r="AE31" i="2"/>
  <c r="AD31" i="2"/>
  <c r="AC31" i="2"/>
  <c r="AB31" i="2"/>
  <c r="AF30" i="2"/>
  <c r="AE30" i="2"/>
  <c r="AD30" i="2"/>
  <c r="AC30" i="2"/>
  <c r="AB30" i="2"/>
  <c r="AF29" i="2"/>
  <c r="AE29" i="2"/>
  <c r="AD29" i="2"/>
  <c r="AC29" i="2"/>
  <c r="AB29" i="2"/>
  <c r="AF28" i="2"/>
  <c r="AE28" i="2"/>
  <c r="AD28" i="2"/>
  <c r="AC28" i="2"/>
  <c r="AB28" i="2"/>
  <c r="AF27" i="2"/>
  <c r="AE27" i="2"/>
  <c r="AD27" i="2"/>
  <c r="AC27" i="2"/>
  <c r="AB27" i="2"/>
  <c r="AF26" i="2"/>
  <c r="AE26" i="2"/>
  <c r="AD26" i="2"/>
  <c r="AC26" i="2"/>
  <c r="AB26" i="2"/>
  <c r="AF25" i="2"/>
  <c r="AE25" i="2"/>
  <c r="AD25" i="2"/>
  <c r="AC25" i="2"/>
  <c r="AB25" i="2"/>
  <c r="AF24" i="2"/>
  <c r="AE24" i="2"/>
  <c r="AD24" i="2"/>
  <c r="AC24" i="2"/>
  <c r="AB24" i="2"/>
  <c r="AF23" i="2"/>
  <c r="AE23" i="2"/>
  <c r="AD23" i="2"/>
  <c r="AC23" i="2"/>
  <c r="AB23" i="2"/>
  <c r="AF22" i="2"/>
  <c r="AE22" i="2"/>
  <c r="AD22" i="2"/>
  <c r="AC22" i="2"/>
  <c r="AB22" i="2"/>
  <c r="AF21" i="2"/>
  <c r="AE21" i="2"/>
  <c r="AD21" i="2"/>
  <c r="AC21" i="2"/>
  <c r="AB21" i="2"/>
  <c r="AF20" i="2"/>
  <c r="AE20" i="2"/>
  <c r="AD20" i="2"/>
  <c r="AC20" i="2"/>
  <c r="AB20" i="2"/>
  <c r="AF19" i="2"/>
  <c r="AE19" i="2"/>
  <c r="AD19" i="2"/>
  <c r="AC19" i="2"/>
  <c r="AB19" i="2"/>
  <c r="AF18" i="2"/>
  <c r="AE18" i="2"/>
  <c r="AD18" i="2"/>
  <c r="AC18" i="2"/>
  <c r="AB18" i="2"/>
  <c r="AF17" i="2"/>
  <c r="AE17" i="2"/>
  <c r="AD17" i="2"/>
  <c r="AC17" i="2"/>
  <c r="AB17" i="2"/>
  <c r="AF16" i="2"/>
  <c r="AE16" i="2"/>
  <c r="AD16" i="2"/>
  <c r="AC16" i="2"/>
  <c r="AB16" i="2"/>
  <c r="AF15" i="2"/>
  <c r="AE15" i="2"/>
  <c r="AD15" i="2"/>
  <c r="AC15" i="2"/>
  <c r="AB15" i="2"/>
  <c r="AF14" i="2"/>
  <c r="AE14" i="2"/>
  <c r="AD14" i="2"/>
  <c r="AC14" i="2"/>
  <c r="AB14" i="2"/>
  <c r="AF13" i="2"/>
  <c r="AE13" i="2"/>
  <c r="AD13" i="2"/>
  <c r="AC13" i="2"/>
  <c r="AB13" i="2"/>
  <c r="AF12" i="2"/>
  <c r="AE12" i="2"/>
  <c r="AD12" i="2"/>
  <c r="AC12" i="2"/>
  <c r="AB12" i="2"/>
  <c r="AA12" i="2"/>
  <c r="AG12" i="2" l="1"/>
  <c r="Z12" i="2"/>
  <c r="AH12" i="2" s="1"/>
  <c r="Q12" i="2"/>
  <c r="P12" i="2"/>
  <c r="B99" i="2" l="1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T18" i="2" l="1"/>
  <c r="AA18" i="2" s="1"/>
  <c r="T19" i="2"/>
  <c r="AA19" i="2" s="1"/>
  <c r="T20" i="2"/>
  <c r="T21" i="2"/>
  <c r="T22" i="2"/>
  <c r="AA22" i="2" s="1"/>
  <c r="T23" i="2"/>
  <c r="T24" i="2"/>
  <c r="AA24" i="2" s="1"/>
  <c r="T25" i="2"/>
  <c r="T26" i="2"/>
  <c r="AA26" i="2" s="1"/>
  <c r="T27" i="2"/>
  <c r="AA27" i="2" s="1"/>
  <c r="T28" i="2"/>
  <c r="T29" i="2"/>
  <c r="T30" i="2"/>
  <c r="T31" i="2"/>
  <c r="T32" i="2"/>
  <c r="T33" i="2"/>
  <c r="T34" i="2"/>
  <c r="T35" i="2"/>
  <c r="AA35" i="2" s="1"/>
  <c r="T36" i="2"/>
  <c r="T37" i="2"/>
  <c r="T38" i="2"/>
  <c r="AA38" i="2" s="1"/>
  <c r="T39" i="2"/>
  <c r="T40" i="2"/>
  <c r="T41" i="2"/>
  <c r="T42" i="2"/>
  <c r="T43" i="2"/>
  <c r="AA43" i="2" s="1"/>
  <c r="T44" i="2"/>
  <c r="AA44" i="2" s="1"/>
  <c r="T45" i="2"/>
  <c r="T46" i="2"/>
  <c r="T47" i="2"/>
  <c r="T48" i="2"/>
  <c r="T49" i="2"/>
  <c r="AA49" i="2" s="1"/>
  <c r="T50" i="2"/>
  <c r="AA50" i="2" s="1"/>
  <c r="T51" i="2"/>
  <c r="AA51" i="2" s="1"/>
  <c r="T52" i="2"/>
  <c r="AA52" i="2" s="1"/>
  <c r="T53" i="2"/>
  <c r="AA53" i="2" s="1"/>
  <c r="T54" i="2"/>
  <c r="T55" i="2"/>
  <c r="AA55" i="2" s="1"/>
  <c r="T56" i="2"/>
  <c r="AA56" i="2" s="1"/>
  <c r="T57" i="2"/>
  <c r="T58" i="2"/>
  <c r="AA58" i="2" s="1"/>
  <c r="T59" i="2"/>
  <c r="AA59" i="2" s="1"/>
  <c r="T60" i="2"/>
  <c r="T61" i="2"/>
  <c r="T62" i="2"/>
  <c r="T63" i="2"/>
  <c r="T64" i="2"/>
  <c r="AA64" i="2" s="1"/>
  <c r="T65" i="2"/>
  <c r="AA65" i="2" s="1"/>
  <c r="T66" i="2"/>
  <c r="AA66" i="2" s="1"/>
  <c r="T67" i="2"/>
  <c r="T68" i="2"/>
  <c r="T69" i="2"/>
  <c r="T70" i="2"/>
  <c r="AA70" i="2" s="1"/>
  <c r="T71" i="2"/>
  <c r="T72" i="2"/>
  <c r="T73" i="2"/>
  <c r="T74" i="2"/>
  <c r="T75" i="2"/>
  <c r="AA75" i="2" s="1"/>
  <c r="T76" i="2"/>
  <c r="AA76" i="2" s="1"/>
  <c r="T77" i="2"/>
  <c r="T78" i="2"/>
  <c r="T79" i="2"/>
  <c r="AA79" i="2" s="1"/>
  <c r="T80" i="2"/>
  <c r="T81" i="2"/>
  <c r="AA81" i="2" s="1"/>
  <c r="T82" i="2"/>
  <c r="T83" i="2"/>
  <c r="AA83" i="2" s="1"/>
  <c r="T84" i="2"/>
  <c r="AA84" i="2" s="1"/>
  <c r="T85" i="2"/>
  <c r="T86" i="2"/>
  <c r="T87" i="2"/>
  <c r="AA87" i="2" s="1"/>
  <c r="T88" i="2"/>
  <c r="AA88" i="2" s="1"/>
  <c r="T89" i="2"/>
  <c r="T90" i="2"/>
  <c r="AA90" i="2" s="1"/>
  <c r="T91" i="2"/>
  <c r="AA91" i="2" s="1"/>
  <c r="T92" i="2"/>
  <c r="T93" i="2"/>
  <c r="T94" i="2"/>
  <c r="T95" i="2"/>
  <c r="T96" i="2"/>
  <c r="AA96" i="2" s="1"/>
  <c r="T97" i="2"/>
  <c r="T98" i="2"/>
  <c r="T99" i="2"/>
  <c r="T17" i="2"/>
  <c r="AA17" i="2" s="1"/>
  <c r="T14" i="2"/>
  <c r="T15" i="2"/>
  <c r="T16" i="2"/>
  <c r="AA16" i="2" s="1"/>
  <c r="AG16" i="2" s="1"/>
  <c r="T13" i="2"/>
  <c r="Z58" i="2" l="1"/>
  <c r="Z55" i="2"/>
  <c r="Z52" i="2"/>
  <c r="Z51" i="2"/>
  <c r="Z27" i="2"/>
  <c r="Z26" i="2"/>
  <c r="Z90" i="2"/>
  <c r="Z66" i="2"/>
  <c r="Z59" i="2"/>
  <c r="Z17" i="2"/>
  <c r="Z13" i="2"/>
  <c r="AA13" i="2"/>
  <c r="AG13" i="2" s="1"/>
  <c r="Z91" i="2"/>
  <c r="Z87" i="2"/>
  <c r="Z48" i="2"/>
  <c r="AA48" i="2"/>
  <c r="AG48" i="2" s="1"/>
  <c r="Z72" i="2"/>
  <c r="AA72" i="2"/>
  <c r="AG72" i="2" s="1"/>
  <c r="Z18" i="2"/>
  <c r="Z99" i="2"/>
  <c r="AA99" i="2"/>
  <c r="AG99" i="2" s="1"/>
  <c r="Z63" i="2"/>
  <c r="AA63" i="2"/>
  <c r="AG63" i="2" s="1"/>
  <c r="Z61" i="2"/>
  <c r="AA61" i="2"/>
  <c r="AG61" i="2" s="1"/>
  <c r="Z29" i="2"/>
  <c r="AA29" i="2"/>
  <c r="AG29" i="2" s="1"/>
  <c r="Z47" i="2"/>
  <c r="AA47" i="2"/>
  <c r="AG47" i="2" s="1"/>
  <c r="Z40" i="2"/>
  <c r="AA40" i="2"/>
  <c r="AG40" i="2" s="1"/>
  <c r="Z71" i="2"/>
  <c r="AA71" i="2"/>
  <c r="AG71" i="2" s="1"/>
  <c r="Z94" i="2"/>
  <c r="AA94" i="2"/>
  <c r="AG94" i="2" s="1"/>
  <c r="Z92" i="2"/>
  <c r="AA92" i="2"/>
  <c r="AG92" i="2" s="1"/>
  <c r="Z60" i="2"/>
  <c r="AA60" i="2"/>
  <c r="AG60" i="2" s="1"/>
  <c r="Z28" i="2"/>
  <c r="AA28" i="2"/>
  <c r="AG28" i="2" s="1"/>
  <c r="Z80" i="2"/>
  <c r="AA80" i="2"/>
  <c r="AG80" i="2" s="1"/>
  <c r="Z45" i="2"/>
  <c r="AA45" i="2"/>
  <c r="AG45" i="2" s="1"/>
  <c r="AA41" i="2"/>
  <c r="AG41" i="2" s="1"/>
  <c r="Z37" i="2"/>
  <c r="AA37" i="2"/>
  <c r="AG37" i="2" s="1"/>
  <c r="Z67" i="2"/>
  <c r="AA67" i="2"/>
  <c r="AG67" i="2" s="1"/>
  <c r="Z97" i="2"/>
  <c r="AA97" i="2"/>
  <c r="AG97" i="2" s="1"/>
  <c r="Z32" i="2"/>
  <c r="AA32" i="2"/>
  <c r="AG32" i="2" s="1"/>
  <c r="Z46" i="2"/>
  <c r="AA46" i="2"/>
  <c r="AG46" i="2" s="1"/>
  <c r="Z42" i="2"/>
  <c r="AA42" i="2"/>
  <c r="AG42" i="2" s="1"/>
  <c r="Z68" i="2"/>
  <c r="AA68" i="2"/>
  <c r="AG68" i="2" s="1"/>
  <c r="Z34" i="2"/>
  <c r="AA34" i="2"/>
  <c r="AG34" i="2" s="1"/>
  <c r="Z31" i="2"/>
  <c r="AA31" i="2"/>
  <c r="AG31" i="2" s="1"/>
  <c r="Z77" i="2"/>
  <c r="AA77" i="2"/>
  <c r="AG77" i="2" s="1"/>
  <c r="AA73" i="2"/>
  <c r="AG73" i="2" s="1"/>
  <c r="Z39" i="2"/>
  <c r="AA39" i="2"/>
  <c r="AG39" i="2" s="1"/>
  <c r="Z36" i="2"/>
  <c r="AA36" i="2"/>
  <c r="AG36" i="2" s="1"/>
  <c r="Z33" i="2"/>
  <c r="AA33" i="2"/>
  <c r="AG33" i="2" s="1"/>
  <c r="Z62" i="2"/>
  <c r="AA62" i="2"/>
  <c r="AG62" i="2" s="1"/>
  <c r="Z57" i="2"/>
  <c r="AA57" i="2"/>
  <c r="AG57" i="2" s="1"/>
  <c r="Z25" i="2"/>
  <c r="AA25" i="2"/>
  <c r="AG25" i="2" s="1"/>
  <c r="Z78" i="2"/>
  <c r="AA78" i="2"/>
  <c r="AG78" i="2" s="1"/>
  <c r="Z95" i="2"/>
  <c r="AA95" i="2"/>
  <c r="AG95" i="2" s="1"/>
  <c r="Z93" i="2"/>
  <c r="AA93" i="2"/>
  <c r="AG93" i="2" s="1"/>
  <c r="Z50" i="2"/>
  <c r="Z89" i="2"/>
  <c r="AA89" i="2"/>
  <c r="AG89" i="2" s="1"/>
  <c r="Z23" i="2"/>
  <c r="AA23" i="2"/>
  <c r="AG23" i="2" s="1"/>
  <c r="Z15" i="2"/>
  <c r="AA15" i="2"/>
  <c r="AG15" i="2" s="1"/>
  <c r="Z86" i="2"/>
  <c r="AA86" i="2"/>
  <c r="AG86" i="2" s="1"/>
  <c r="Z54" i="2"/>
  <c r="AA54" i="2"/>
  <c r="AG54" i="2" s="1"/>
  <c r="Z74" i="2"/>
  <c r="AA74" i="2"/>
  <c r="AG74" i="2" s="1"/>
  <c r="Z69" i="2"/>
  <c r="AA69" i="2"/>
  <c r="AG69" i="2" s="1"/>
  <c r="Z98" i="2"/>
  <c r="AA98" i="2"/>
  <c r="AG98" i="2" s="1"/>
  <c r="Z30" i="2"/>
  <c r="AA30" i="2"/>
  <c r="AG30" i="2" s="1"/>
  <c r="Z14" i="2"/>
  <c r="AA14" i="2"/>
  <c r="AG14" i="2" s="1"/>
  <c r="Z85" i="2"/>
  <c r="AA85" i="2"/>
  <c r="AG85" i="2" s="1"/>
  <c r="Z21" i="2"/>
  <c r="AA21" i="2"/>
  <c r="AG21" i="2" s="1"/>
  <c r="Z20" i="2"/>
  <c r="AA20" i="2"/>
  <c r="AG20" i="2" s="1"/>
  <c r="Z82" i="2"/>
  <c r="AA82" i="2"/>
  <c r="AG82" i="2" s="1"/>
  <c r="AG65" i="2"/>
  <c r="Z65" i="2"/>
  <c r="Z16" i="2"/>
  <c r="AH16" i="2" s="1"/>
  <c r="Z96" i="2"/>
  <c r="Z88" i="2"/>
  <c r="Z64" i="2"/>
  <c r="Z56" i="2"/>
  <c r="Z24" i="2"/>
  <c r="AG79" i="2"/>
  <c r="AG35" i="2"/>
  <c r="AG44" i="2"/>
  <c r="AG66" i="2"/>
  <c r="AG90" i="2"/>
  <c r="AG87" i="2"/>
  <c r="Z84" i="2"/>
  <c r="AG84" i="2"/>
  <c r="Z83" i="2"/>
  <c r="AG83" i="2"/>
  <c r="AG76" i="2"/>
  <c r="AG58" i="2"/>
  <c r="AG55" i="2"/>
  <c r="AG53" i="2"/>
  <c r="Z53" i="2"/>
  <c r="AG52" i="2"/>
  <c r="AG51" i="2"/>
  <c r="AG26" i="2"/>
  <c r="Z22" i="2"/>
  <c r="Z19" i="2"/>
  <c r="AG19" i="2"/>
  <c r="Z81" i="2"/>
  <c r="Z79" i="2"/>
  <c r="Z76" i="2"/>
  <c r="Z44" i="2"/>
  <c r="AG88" i="2"/>
  <c r="AG56" i="2"/>
  <c r="AG24" i="2"/>
  <c r="Z75" i="2"/>
  <c r="Z43" i="2"/>
  <c r="Z49" i="2"/>
  <c r="Z73" i="2"/>
  <c r="Z41" i="2"/>
  <c r="AG50" i="2"/>
  <c r="AG18" i="2"/>
  <c r="Z70" i="2"/>
  <c r="Z35" i="2"/>
  <c r="Z38" i="2"/>
  <c r="AG70" i="2"/>
  <c r="AG38" i="2"/>
  <c r="AG22" i="2"/>
  <c r="AG81" i="2"/>
  <c r="AG91" i="2"/>
  <c r="AG75" i="2"/>
  <c r="AG59" i="2"/>
  <c r="AG43" i="2"/>
  <c r="AG27" i="2"/>
  <c r="AG49" i="2"/>
  <c r="AG96" i="2"/>
  <c r="AG64" i="2"/>
  <c r="AG17" i="2"/>
  <c r="AH65" i="2" l="1"/>
  <c r="AH39" i="2"/>
  <c r="AH17" i="2"/>
  <c r="AH66" i="2"/>
  <c r="AH18" i="2"/>
  <c r="AH45" i="2"/>
  <c r="AH99" i="2"/>
  <c r="AH38" i="2"/>
  <c r="AH28" i="2"/>
  <c r="AH70" i="2"/>
  <c r="AH93" i="2"/>
  <c r="AH92" i="2"/>
  <c r="AH41" i="2"/>
  <c r="AH78" i="2"/>
  <c r="AH71" i="2"/>
  <c r="AH75" i="2"/>
  <c r="AH57" i="2"/>
  <c r="AH47" i="2"/>
  <c r="AH51" i="2"/>
  <c r="AH44" i="2"/>
  <c r="AH52" i="2"/>
  <c r="AH76" i="2"/>
  <c r="AH33" i="2"/>
  <c r="AH61" i="2"/>
  <c r="AH43" i="2"/>
  <c r="AH81" i="2"/>
  <c r="AH64" i="2"/>
  <c r="AH35" i="2"/>
  <c r="AH83" i="2"/>
  <c r="AH88" i="2"/>
  <c r="AH20" i="2"/>
  <c r="AH85" i="2"/>
  <c r="AH30" i="2"/>
  <c r="AH69" i="2"/>
  <c r="AH54" i="2"/>
  <c r="AH15" i="2"/>
  <c r="AH89" i="2"/>
  <c r="AH31" i="2"/>
  <c r="AH68" i="2"/>
  <c r="AH46" i="2"/>
  <c r="AH97" i="2"/>
  <c r="AH37" i="2"/>
  <c r="AH48" i="2"/>
  <c r="AH13" i="2"/>
  <c r="AH90" i="2"/>
  <c r="AH73" i="2"/>
  <c r="AH19" i="2"/>
  <c r="AH24" i="2"/>
  <c r="AH96" i="2"/>
  <c r="AH50" i="2"/>
  <c r="AH95" i="2"/>
  <c r="AH25" i="2"/>
  <c r="AH62" i="2"/>
  <c r="AH36" i="2"/>
  <c r="AH80" i="2"/>
  <c r="AH60" i="2"/>
  <c r="AH94" i="2"/>
  <c r="AH40" i="2"/>
  <c r="AH29" i="2"/>
  <c r="AH63" i="2"/>
  <c r="AH87" i="2"/>
  <c r="AH26" i="2"/>
  <c r="AH55" i="2"/>
  <c r="AH49" i="2"/>
  <c r="AH79" i="2"/>
  <c r="AH22" i="2"/>
  <c r="AH53" i="2"/>
  <c r="AH84" i="2"/>
  <c r="AH56" i="2"/>
  <c r="AH82" i="2"/>
  <c r="AH21" i="2"/>
  <c r="AH14" i="2"/>
  <c r="AH98" i="2"/>
  <c r="AH74" i="2"/>
  <c r="AH86" i="2"/>
  <c r="AH23" i="2"/>
  <c r="AH77" i="2"/>
  <c r="AH34" i="2"/>
  <c r="AH42" i="2"/>
  <c r="AH32" i="2"/>
  <c r="AH67" i="2"/>
  <c r="AH72" i="2"/>
  <c r="AH91" i="2"/>
  <c r="AH59" i="2"/>
  <c r="AH27" i="2"/>
  <c r="AH58" i="2"/>
  <c r="Q13" i="2"/>
  <c r="P13" i="2"/>
  <c r="Q14" i="2" l="1"/>
  <c r="P14" i="2"/>
  <c r="Q16" i="2" l="1"/>
  <c r="Q15" i="2"/>
  <c r="P15" i="2"/>
  <c r="P16" i="2" l="1"/>
  <c r="Q17" i="2"/>
  <c r="P19" i="2"/>
  <c r="P18" i="2"/>
  <c r="P17" i="2"/>
  <c r="Q64" i="2"/>
  <c r="Q18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L46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AD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rxl</author>
    <author>Richard Lambert</author>
    <author>Richard and Amanda</author>
  </authors>
  <commentList>
    <comment ref="Q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calculation assumes three points for a win even when there was only two points available for continuity purposes</t>
        </r>
      </text>
    </comment>
    <comment ref="Z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calculation assumes three points for a win even when there was only two points available for continuity purposes</t>
        </r>
      </text>
    </comment>
    <comment ref="AG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calculation assumes three points for a win even when there was only two points available for continuity purposes</t>
        </r>
      </text>
    </comment>
    <comment ref="A4" authorId="1" shapeId="0" xr:uid="{81501F57-E1C4-437F-ADD7-6389D49DD5B2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three wins on penalties in the cup section and one loss to Balham which was later declared void</t>
        </r>
      </text>
    </comment>
    <comment ref="A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loss on penalties in the cup section - The Fleet Town abandoned match is considered as Cup or other instead of a league match</t>
        </r>
      </text>
    </comment>
    <comment ref="A6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win on penalties in the cup section - The League Playoffs are considered as Cup or other instead of league matches as is the Forest Row abandoned match</t>
        </r>
      </text>
    </comment>
    <comment ref="A7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Abandoned league match v Dorking Wanderers Reserves was awarded to them so it is considered a normal league match - the league playoff v Midhurst &amp; Easebourne is considered an "Other" match and is listed here not in the league section</t>
        </r>
      </text>
    </comment>
    <comment ref="A8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League season was suspended in late October, then restarted through half of December until the 19th and then voided due to a further coronavirus lockdown. The season continued from early April but only for cups. - Cups section includes two matches that went to penalties. We won one and lost one.</t>
        </r>
      </text>
    </comment>
    <comment ref="A9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League season was suspended and then voided from 15/03/20 due to the coronavirus lockdown</t>
        </r>
      </text>
    </comment>
    <comment ref="D9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loss on pens against Dorking Wanderers Reserves (A)(SPC)</t>
        </r>
      </text>
    </comment>
    <comment ref="A10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League record does not include game v AC London who were expelled from the League mid season. Epsom won 6-0! This match is now included in Other Matches</t>
        </r>
      </text>
    </comment>
    <comment ref="D11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win on pens against Sutton Common Rovers (A)(SSC)</t>
        </r>
      </text>
    </comment>
    <comment ref="D1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win on pens against Banstead Athletic (A)(LC)</t>
        </r>
      </text>
    </comment>
    <comment ref="D15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loss on pens against Spelthorne Sports (H)(SCC)</t>
        </r>
      </text>
    </comment>
    <comment ref="A17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Epsom had 6 points deducted against Croydon (H) and Banstead (A). Taken into account in ppg calculations</t>
        </r>
      </text>
    </comment>
    <comment ref="D18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win on pens against Worcester Park (H)(LC)</t>
        </r>
      </text>
    </comment>
    <comment ref="A19" authorId="2" shapeId="0" xr:uid="{00000000-0006-0000-0000-000010000000}">
      <text>
        <r>
          <rPr>
            <b/>
            <sz val="8"/>
            <color indexed="81"/>
            <rFont val="Tahoma"/>
            <family val="2"/>
          </rPr>
          <t>Richard and Amanda:</t>
        </r>
        <r>
          <rPr>
            <sz val="8"/>
            <color indexed="81"/>
            <rFont val="Tahoma"/>
            <family val="2"/>
          </rPr>
          <t xml:space="preserve">
league match v Bedfont (H) which was abandoned after 88 minutes with the score 2-1 and is included under other matches</t>
        </r>
      </text>
    </comment>
    <comment ref="A20" authorId="2" shapeId="0" xr:uid="{00000000-0006-0000-0000-000011000000}">
      <text>
        <r>
          <rPr>
            <b/>
            <sz val="8"/>
            <color indexed="81"/>
            <rFont val="Tahoma"/>
            <family val="2"/>
          </rPr>
          <t>Richard and Amanda:</t>
        </r>
        <r>
          <rPr>
            <sz val="8"/>
            <color indexed="81"/>
            <rFont val="Tahoma"/>
            <family val="2"/>
          </rPr>
          <t xml:space="preserve">
league match v Camberley (A) which was abandoned after 57 minutes with the score 1-2 and is included under other matches.</t>
        </r>
      </text>
    </comment>
    <comment ref="A21" authorId="2" shapeId="0" xr:uid="{00000000-0006-0000-0000-000012000000}">
      <text>
        <r>
          <rPr>
            <b/>
            <sz val="8"/>
            <color indexed="81"/>
            <rFont val="Tahoma"/>
            <family val="2"/>
          </rPr>
          <t>Richard and Amanda:</t>
        </r>
        <r>
          <rPr>
            <sz val="8"/>
            <color indexed="81"/>
            <rFont val="Tahoma"/>
            <family val="2"/>
          </rPr>
          <t xml:space="preserve">
league match v Egham (H) which was abandoned after 73 minutes with the score 1-2 and is included under other matches.</t>
        </r>
      </text>
    </comment>
    <comment ref="D25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loss on pens to Egham (A)(SSC)</t>
        </r>
      </text>
    </comment>
    <comment ref="D35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loss to Molesey (SCC)(A) on pens</t>
        </r>
      </text>
    </comment>
    <comment ref="D45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one loss on penalties to Walton &amp; H (A)(SCC)</t>
        </r>
      </text>
    </comment>
    <comment ref="A46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Doesn't include SCC Final for 82/83, as this was eventually played in 83/84 and is included in the records for that season instead</t>
        </r>
      </text>
    </comment>
    <comment ref="P52" authorId="1" shapeId="0" xr:uid="{00000000-0006-0000-0000-000017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Goal average used from here downwards at 2 dec places</t>
        </r>
      </text>
    </comment>
    <comment ref="Q52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PPG calculated on 3 points for a win from this season back, so as to be consistent with current records. It used to be only 2 points for a win.</t>
        </r>
      </text>
    </comment>
    <comment ref="A63" authorId="1" shapeId="0" xr:uid="{00000000-0006-0000-0000-000019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Epsom also had a match at Herne Bay abandoned after 65 minutes trailing 0-2 for bad light, as Epsom had arrived late. Included in records under other matches.
</t>
        </r>
      </text>
    </comment>
    <comment ref="A64" authorId="1" shapeId="0" xr:uid="{00000000-0006-0000-0000-00001A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Epsom had 2 points deducted against Hertford (A)(L). Taken into account in ppg calculations</t>
        </r>
      </text>
    </comment>
    <comment ref="A69" authorId="1" shapeId="0" xr:uid="{00000000-0006-0000-0000-00001B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friendlies included from this season back, as they were classed as official matches back then.</t>
        </r>
      </text>
    </comment>
    <comment ref="A75" authorId="1" shapeId="0" xr:uid="{00000000-0006-0000-0000-00001C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Epsom also had a match at home to Erith &amp; B abandoned after 31 minutes at 1-1 for fog. Included in records under other matches</t>
        </r>
      </text>
    </comment>
    <comment ref="A77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Epsom's Surrey Senior Cup match with Surbiton Town (H) was abandoned after 5 minutes of extra time with the scores at 3-3. Included in other matches</t>
        </r>
      </text>
    </comment>
    <comment ref="A78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Epsom also had a match at Hawkers abandoned while leading 6-1. Included in other matches</t>
        </r>
      </text>
    </comment>
    <comment ref="A83" authorId="1" shapeId="0" xr:uid="{00000000-0006-0000-0000-00001F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League record does not include game v Acton who folded mid season. Epsom won 12-0! This match is included in Other Matches</t>
        </r>
      </text>
    </comment>
    <comment ref="R84" authorId="1" shapeId="0" xr:uid="{00000000-0006-0000-0000-000020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Unfinished due to declaration of ww2 on 3/9/39</t>
        </r>
      </text>
    </comment>
    <comment ref="A85" authorId="1" shapeId="0" xr:uid="{00000000-0006-0000-0000-000021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Includes held over LC competition from previous year. 3 matches. </t>
        </r>
      </text>
    </comment>
    <comment ref="A92" authorId="1" shapeId="0" xr:uid="{00000000-0006-0000-0000-000022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Epsom also had a match at home to Tilbury when they arrived late and only 30 minutes each way played. The league ordered a replay, so this is included in other matches section.</t>
        </r>
      </text>
    </comment>
    <comment ref="A94" authorId="2" shapeId="0" xr:uid="{00000000-0006-0000-0000-000023000000}">
      <text>
        <r>
          <rPr>
            <b/>
            <sz val="8"/>
            <color indexed="81"/>
            <rFont val="Tahoma"/>
            <family val="2"/>
          </rPr>
          <t>Richard and Amanda:</t>
        </r>
        <r>
          <rPr>
            <sz val="8"/>
            <color indexed="81"/>
            <rFont val="Tahoma"/>
            <family val="2"/>
          </rPr>
          <t xml:space="preserve">
including abandoned league match at Walthamstow Grange which Epsom were losing 4-0 at the time. Included in other matches</t>
        </r>
      </text>
    </comment>
    <comment ref="A95" authorId="2" shapeId="0" xr:uid="{00000000-0006-0000-0000-000024000000}">
      <text>
        <r>
          <rPr>
            <b/>
            <sz val="8"/>
            <color indexed="81"/>
            <rFont val="Tahoma"/>
            <family val="2"/>
          </rPr>
          <t>Richard and Amanda:</t>
        </r>
        <r>
          <rPr>
            <sz val="8"/>
            <color indexed="81"/>
            <rFont val="Tahoma"/>
            <family val="2"/>
          </rPr>
          <t xml:space="preserve">
Other matches category includes 1-1 league draw with Millwall United who folded and their record was expunged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Lambert</author>
  </authors>
  <commentList>
    <comment ref="H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position filled by Committee shortly after AGM</t>
        </r>
      </text>
    </comment>
    <comment ref="H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stood for position but resigned again</t>
        </r>
      </text>
    </comment>
    <comment ref="F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Caretaker Manager at this stage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resigned on 05/03/20 but advised he would complete the season before leaving</t>
        </r>
      </text>
    </comment>
    <comment ref="A7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early in 91-92 season at agm</t>
        </r>
      </text>
    </comment>
    <comment ref="A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early in 88 -89 season at agm</t>
        </r>
      </text>
    </comment>
    <comment ref="E8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resigned as Manager four weeks previously but remained as Director of Football before resigning</t>
        </r>
      </text>
    </comment>
    <comment ref="F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Liam Giles announced he had resigned on 10/11/22</t>
        </r>
      </text>
    </comment>
    <comment ref="F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Caretaker until the end of January 2022</t>
        </r>
      </text>
    </comment>
    <comment ref="G10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from the point that Alf died in 1988</t>
        </r>
      </text>
    </comment>
    <comment ref="G11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presume this was at agm</t>
        </r>
      </text>
    </comment>
    <comment ref="A14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resigned midway through season but officially replaced at 77 AGM.</t>
        </r>
      </text>
    </comment>
    <comment ref="F1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caretaker from 11/01/20 to 04/02/20</t>
        </r>
      </text>
    </comment>
    <comment ref="F1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caretaker from 15/10/18 to 08/11/18 - Simon resigned but Sam was unavailable for match on 28/12/19 so Matt Drew, Simon's former Coach stepped in for this match</t>
        </r>
      </text>
    </comment>
    <comment ref="G15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Assume that this changed at agm for 71-72</t>
        </r>
      </text>
    </comment>
    <comment ref="F1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caretaker from 13/01/18 until 15/02/18</t>
        </r>
      </text>
    </comment>
    <comment ref="G16" authorId="0" shapeId="0" xr:uid="{00000000-0006-0000-0100-000012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no record for before March 70. Maybe no treasurer for the early part of season </t>
        </r>
      </text>
    </comment>
    <comment ref="G18" authorId="0" shapeId="0" xr:uid="{00000000-0006-0000-0100-000013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presume this was at agm but was this the supporters club? I think so.</t>
        </r>
      </text>
    </comment>
    <comment ref="G20" authorId="0" shapeId="0" xr:uid="{00000000-0006-0000-0100-000014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presume this was at agm</t>
        </r>
      </text>
    </comment>
    <comment ref="G26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Richard Lambert:</t>
        </r>
        <r>
          <rPr>
            <sz val="8"/>
            <color indexed="81"/>
            <rFont val="Tahoma"/>
            <family val="2"/>
          </rPr>
          <t xml:space="preserve">
presume this was at agm</t>
        </r>
      </text>
    </comment>
  </commentList>
</comments>
</file>

<file path=xl/sharedStrings.xml><?xml version="1.0" encoding="utf-8"?>
<sst xmlns="http://schemas.openxmlformats.org/spreadsheetml/2006/main" count="826" uniqueCount="605">
  <si>
    <t>Chairman</t>
  </si>
  <si>
    <t>Secretary</t>
  </si>
  <si>
    <t>Manager</t>
  </si>
  <si>
    <t>Treasurer</t>
  </si>
  <si>
    <t>Pete Lumm</t>
  </si>
  <si>
    <t>Dave Wilson</t>
  </si>
  <si>
    <t>Barry Barnes</t>
  </si>
  <si>
    <t>Adrian Hill</t>
  </si>
  <si>
    <t>Ricky Kidd</t>
  </si>
  <si>
    <t>Alan Webb</t>
  </si>
  <si>
    <t>Pat O'Connell</t>
  </si>
  <si>
    <t>Stan Bailey</t>
  </si>
  <si>
    <t>Peter Atkins</t>
  </si>
  <si>
    <t>Feb 95 - Sep 01</t>
  </si>
  <si>
    <t>Nigel Anstis</t>
  </si>
  <si>
    <t>??-91 - Sep 01</t>
  </si>
  <si>
    <t>Steve Delaney</t>
  </si>
  <si>
    <t>Alf Cooper</t>
  </si>
  <si>
    <t>Dave Ellins</t>
  </si>
  <si>
    <t>Ian Grant</t>
  </si>
  <si>
    <t>Peter Smith</t>
  </si>
  <si>
    <t>Beau Reynolds</t>
  </si>
  <si>
    <t>Graham Peacock</t>
  </si>
  <si>
    <t>Mike Christie</t>
  </si>
  <si>
    <t>Peter Spittles</t>
  </si>
  <si>
    <t>Peter Kenchington</t>
  </si>
  <si>
    <t>Sum 72 - Oct 72</t>
  </si>
  <si>
    <t>Peter Norris</t>
  </si>
  <si>
    <t>Bob Bell</t>
  </si>
  <si>
    <t>Gordon Temperley</t>
  </si>
  <si>
    <t>Noel Bell</t>
  </si>
  <si>
    <t>26/11/70 - 13/6/73</t>
  </si>
  <si>
    <t>29/12/70 - 13/6/73</t>
  </si>
  <si>
    <t>Oct 72 - 28/3/73</t>
  </si>
  <si>
    <t>Mar 82 - 10/5/85</t>
  </si>
  <si>
    <t>6/9/86 - 10/3/90</t>
  </si>
  <si>
    <t>13/3/90 - 8/4/03</t>
  </si>
  <si>
    <t>12/10/71 - Sum 72</t>
  </si>
  <si>
    <t>??-71 - 13/6/73</t>
  </si>
  <si>
    <t>Sum 69 - 12/10/71</t>
  </si>
  <si>
    <t>Dave Fillery</t>
  </si>
  <si>
    <t>Jan 69 - 26/11/70</t>
  </si>
  <si>
    <t>Tony Williams</t>
  </si>
  <si>
    <t>July 67 - Sum 69</t>
  </si>
  <si>
    <t>George Tarran</t>
  </si>
  <si>
    <t>Oct 66 - July 67</t>
  </si>
  <si>
    <t>Sept 66 - Oct 66</t>
  </si>
  <si>
    <t>Bill Budd (c-t)</t>
  </si>
  <si>
    <t>Ian Grant (c-t)</t>
  </si>
  <si>
    <t>Jimmy Smith</t>
  </si>
  <si>
    <t>30/6/66 - 29/12/70</t>
  </si>
  <si>
    <t>1/6/65 - Sept 66</t>
  </si>
  <si>
    <t>C.Corby</t>
  </si>
  <si>
    <t>Bernard Willis</t>
  </si>
  <si>
    <t>Albert Gillings</t>
  </si>
  <si>
    <t>13/8/63 - ??-65</t>
  </si>
  <si>
    <t>Bill Inkpen</t>
  </si>
  <si>
    <t>D.V.Cox</t>
  </si>
  <si>
    <t>May 63 - 23/3/65</t>
  </si>
  <si>
    <t>Peter Carpenter</t>
  </si>
  <si>
    <t>29/11/62 - Jan 69</t>
  </si>
  <si>
    <t>Gordon Temperley (c-t)</t>
  </si>
  <si>
    <t>Apr 63 - 13/8/63</t>
  </si>
  <si>
    <t>Sept 62 - May 63</t>
  </si>
  <si>
    <t>Fred Chitty</t>
  </si>
  <si>
    <t>Ray Chenery</t>
  </si>
  <si>
    <t>Sum 61 - 30/6/66</t>
  </si>
  <si>
    <t>No manager</t>
  </si>
  <si>
    <t>Doug Whitehead (c-t)</t>
  </si>
  <si>
    <t>22/8/61 - Jan 62</t>
  </si>
  <si>
    <t>Derek Evans</t>
  </si>
  <si>
    <t>6/2/61 - 22/8/61</t>
  </si>
  <si>
    <t>Bill Kennedy</t>
  </si>
  <si>
    <t>27/7/60 - 29/11/62</t>
  </si>
  <si>
    <t>Harry Mordan</t>
  </si>
  <si>
    <t>Aug 59 - 6/2/61</t>
  </si>
  <si>
    <t>Tommy Rochester</t>
  </si>
  <si>
    <t>5/2/59 - 27/7/60</t>
  </si>
  <si>
    <t>Derek Carpenter</t>
  </si>
  <si>
    <t>July 58 - Sum 61</t>
  </si>
  <si>
    <t>Arthur Newbury</t>
  </si>
  <si>
    <t>17/1/59 - Aug 59</t>
  </si>
  <si>
    <t>Bill Carpenter</t>
  </si>
  <si>
    <t>23/9/57 - July 58</t>
  </si>
  <si>
    <t>June 56 - 23/9/57</t>
  </si>
  <si>
    <t>John Mitchell</t>
  </si>
  <si>
    <t>27/10/56 - 17/1/59</t>
  </si>
  <si>
    <t>Bill Fraser</t>
  </si>
  <si>
    <t>Doug Whitehead</t>
  </si>
  <si>
    <t>June 56 - 27/10/56</t>
  </si>
  <si>
    <t>June 56 - Apr 63</t>
  </si>
  <si>
    <t>J.Blott</t>
  </si>
  <si>
    <t>20/6/55 - Jan 1959</t>
  </si>
  <si>
    <t>20/6/55 - June 56</t>
  </si>
  <si>
    <t>Ernest Fletcher</t>
  </si>
  <si>
    <t>June 55 - June 56</t>
  </si>
  <si>
    <t>A.M.Thompson</t>
  </si>
  <si>
    <t>F.M.Stewart</t>
  </si>
  <si>
    <t>Season</t>
  </si>
  <si>
    <t>W</t>
  </si>
  <si>
    <t>D</t>
  </si>
  <si>
    <t>L</t>
  </si>
  <si>
    <t>F</t>
  </si>
  <si>
    <t>A</t>
  </si>
  <si>
    <t>Pts</t>
  </si>
  <si>
    <t>2003/04</t>
  </si>
  <si>
    <t>2002/03</t>
  </si>
  <si>
    <t>2001/02</t>
  </si>
  <si>
    <t>2000/01</t>
  </si>
  <si>
    <t>1999/00</t>
  </si>
  <si>
    <t>1998/99</t>
  </si>
  <si>
    <t>1997/98</t>
  </si>
  <si>
    <t>1996/97</t>
  </si>
  <si>
    <t>1995/96</t>
  </si>
  <si>
    <t>Pld</t>
  </si>
  <si>
    <t>GD/GA</t>
  </si>
  <si>
    <t>1994/95</t>
  </si>
  <si>
    <t>1993/94</t>
  </si>
  <si>
    <t>1992/93</t>
  </si>
  <si>
    <t>1991/92</t>
  </si>
  <si>
    <t>1990/91</t>
  </si>
  <si>
    <t>1989/90</t>
  </si>
  <si>
    <t>1988/89</t>
  </si>
  <si>
    <t>1987/88</t>
  </si>
  <si>
    <t>1986/87</t>
  </si>
  <si>
    <t>1985/86</t>
  </si>
  <si>
    <t>1984/85</t>
  </si>
  <si>
    <t>1983/84</t>
  </si>
  <si>
    <t>1982/83</t>
  </si>
  <si>
    <t>1981/82</t>
  </si>
  <si>
    <t>1980/81</t>
  </si>
  <si>
    <t>1979/80</t>
  </si>
  <si>
    <t>1978/79</t>
  </si>
  <si>
    <t>1977/78</t>
  </si>
  <si>
    <t>1976/77</t>
  </si>
  <si>
    <t>1975/76</t>
  </si>
  <si>
    <t>1974/75</t>
  </si>
  <si>
    <t>1973/74</t>
  </si>
  <si>
    <t>1972/73</t>
  </si>
  <si>
    <t>1971/72</t>
  </si>
  <si>
    <t>1970/71</t>
  </si>
  <si>
    <t>1969/70</t>
  </si>
  <si>
    <t>1968/69</t>
  </si>
  <si>
    <t>1967/68</t>
  </si>
  <si>
    <t>1966/67</t>
  </si>
  <si>
    <t>1965/66</t>
  </si>
  <si>
    <t>1964/65</t>
  </si>
  <si>
    <t>1963/64</t>
  </si>
  <si>
    <t>1962/63</t>
  </si>
  <si>
    <t>1961/62</t>
  </si>
  <si>
    <t>1960/61</t>
  </si>
  <si>
    <t>1959/60</t>
  </si>
  <si>
    <t>1958/59</t>
  </si>
  <si>
    <t>1957/58</t>
  </si>
  <si>
    <t>1956/57</t>
  </si>
  <si>
    <t>1955/56</t>
  </si>
  <si>
    <t>1954/55</t>
  </si>
  <si>
    <t>1953/54</t>
  </si>
  <si>
    <t>1952/53</t>
  </si>
  <si>
    <t>1951/52</t>
  </si>
  <si>
    <t>1950/51</t>
  </si>
  <si>
    <t>1949/50</t>
  </si>
  <si>
    <t>1948/49</t>
  </si>
  <si>
    <t>1947/48</t>
  </si>
  <si>
    <t>1946/47</t>
  </si>
  <si>
    <t>1945/46</t>
  </si>
  <si>
    <t>1939/40</t>
  </si>
  <si>
    <t>1938/39</t>
  </si>
  <si>
    <t>1937/38</t>
  </si>
  <si>
    <t>1936/37</t>
  </si>
  <si>
    <t>1935/36</t>
  </si>
  <si>
    <t>1934/35</t>
  </si>
  <si>
    <t>1933/34</t>
  </si>
  <si>
    <t>1932/33</t>
  </si>
  <si>
    <t>1931/32</t>
  </si>
  <si>
    <t>1930/31</t>
  </si>
  <si>
    <t>1929/30</t>
  </si>
  <si>
    <t>1928/29</t>
  </si>
  <si>
    <t>1927/28</t>
  </si>
  <si>
    <t>1926/27</t>
  </si>
  <si>
    <t>1925/26</t>
  </si>
  <si>
    <t>1924/25</t>
  </si>
  <si>
    <t>League plus Div</t>
  </si>
  <si>
    <t>Isthmian Div 1s</t>
  </si>
  <si>
    <t>Isthmian Div 3</t>
  </si>
  <si>
    <t>Isthmian Div 2s</t>
  </si>
  <si>
    <t>Isthmian Div 1</t>
  </si>
  <si>
    <t>Isthmian Premier</t>
  </si>
  <si>
    <t>Isthmian Div 2</t>
  </si>
  <si>
    <t>Athenian Div 1</t>
  </si>
  <si>
    <t>Athenian Div 2</t>
  </si>
  <si>
    <t>Surrey Senior</t>
  </si>
  <si>
    <t>Corinthian League</t>
  </si>
  <si>
    <t>London League</t>
  </si>
  <si>
    <t>Pts P/Game</t>
  </si>
  <si>
    <t>Pos</t>
  </si>
  <si>
    <t>24/24</t>
  </si>
  <si>
    <t>9/24</t>
  </si>
  <si>
    <t>5/22</t>
  </si>
  <si>
    <t>7/22</t>
  </si>
  <si>
    <t>6/21</t>
  </si>
  <si>
    <t>5/20</t>
  </si>
  <si>
    <t>=7/20</t>
  </si>
  <si>
    <t>14/17</t>
  </si>
  <si>
    <t>7/21</t>
  </si>
  <si>
    <t>10/21</t>
  </si>
  <si>
    <t>15/20</t>
  </si>
  <si>
    <t>9/21</t>
  </si>
  <si>
    <t>13/22</t>
  </si>
  <si>
    <t>14/21</t>
  </si>
  <si>
    <t>20/22</t>
  </si>
  <si>
    <t>22/22</t>
  </si>
  <si>
    <t>2/22</t>
  </si>
  <si>
    <t>16/21</t>
  </si>
  <si>
    <t>3/22</t>
  </si>
  <si>
    <t>9/22</t>
  </si>
  <si>
    <t>10/22</t>
  </si>
  <si>
    <t>1/17</t>
  </si>
  <si>
    <t>10/18</t>
  </si>
  <si>
    <t>2/16</t>
  </si>
  <si>
    <t>1/15</t>
  </si>
  <si>
    <t>13/14</t>
  </si>
  <si>
    <t>16/16</t>
  </si>
  <si>
    <t>15/16</t>
  </si>
  <si>
    <t>14/16</t>
  </si>
  <si>
    <t>12/16</t>
  </si>
  <si>
    <t>9/16</t>
  </si>
  <si>
    <t>13*</t>
  </si>
  <si>
    <t>14/14</t>
  </si>
  <si>
    <t>4/16</t>
  </si>
  <si>
    <t>12/14</t>
  </si>
  <si>
    <t>8/15</t>
  </si>
  <si>
    <t>4/15</t>
  </si>
  <si>
    <t>5/14</t>
  </si>
  <si>
    <t>15/15</t>
  </si>
  <si>
    <t>10/14</t>
  </si>
  <si>
    <t>3/14</t>
  </si>
  <si>
    <t>9/14</t>
  </si>
  <si>
    <t>13/15</t>
  </si>
  <si>
    <t>5/8</t>
  </si>
  <si>
    <t>Unf</t>
  </si>
  <si>
    <t>3/15</t>
  </si>
  <si>
    <t>2/13</t>
  </si>
  <si>
    <t>2/14</t>
  </si>
  <si>
    <t>10/13</t>
  </si>
  <si>
    <t>4/14</t>
  </si>
  <si>
    <t>7/14</t>
  </si>
  <si>
    <t>5/13</t>
  </si>
  <si>
    <t>1/13</t>
  </si>
  <si>
    <t>1/12</t>
  </si>
  <si>
    <t>Nov 54 - 20/6/55</t>
  </si>
  <si>
    <t>Selection Committee from here back</t>
  </si>
  <si>
    <t>8/4/03 - May 04</t>
  </si>
  <si>
    <t>Ray Purvis</t>
  </si>
  <si>
    <t>F.M. Stewart</t>
  </si>
  <si>
    <t>June 52 - June 55</t>
  </si>
  <si>
    <t>Pat Lynch (p/c)</t>
  </si>
  <si>
    <t>18/6/51 - 20/6/55</t>
  </si>
  <si>
    <t>Bert Ruddle</t>
  </si>
  <si>
    <t>L.A.Prince</t>
  </si>
  <si>
    <t>L.W.Cooke</t>
  </si>
  <si>
    <t>William E Green</t>
  </si>
  <si>
    <t>2004/05</t>
  </si>
  <si>
    <t>June 50 - June 51</t>
  </si>
  <si>
    <t>Sid Faggetter (p/c)</t>
  </si>
  <si>
    <t>Harry Hawke</t>
  </si>
  <si>
    <t>21/6/50 - 18/6/51</t>
  </si>
  <si>
    <t>Len Anderson</t>
  </si>
  <si>
    <t>14/6/48 - 21/6/50</t>
  </si>
  <si>
    <t>Sid Bristow (trainer)</t>
  </si>
  <si>
    <t>14/6/48 - 18/6/51</t>
  </si>
  <si>
    <t>March 70 - ??-71</t>
  </si>
  <si>
    <t>Russ Williams</t>
  </si>
  <si>
    <t>July 45 - 14/6/48</t>
  </si>
  <si>
    <t>July 45 - June 50</t>
  </si>
  <si>
    <t>EH Flight</t>
  </si>
  <si>
    <t>21/7/38 - Sum 46</t>
  </si>
  <si>
    <t>12/6/36 - 21/7/38</t>
  </si>
  <si>
    <t>12/6/36 - 14/6/48</t>
  </si>
  <si>
    <t>AGM 34 - 12/6/36</t>
  </si>
  <si>
    <t>11/8/33 - AGM 34</t>
  </si>
  <si>
    <t>GW Cresswell</t>
  </si>
  <si>
    <t>30/6/32  - 11/8/33</t>
  </si>
  <si>
    <t>Sum 46 - Jul 49</t>
  </si>
  <si>
    <t>AE Cheney</t>
  </si>
  <si>
    <t>29/6/31 - 12/6/36</t>
  </si>
  <si>
    <t>Sid Basford</t>
  </si>
  <si>
    <t>Len Cox</t>
  </si>
  <si>
    <t>29/6/31 -  30/6/32</t>
  </si>
  <si>
    <t>AP Baker</t>
  </si>
  <si>
    <t>11/6/30 -  29/6/31</t>
  </si>
  <si>
    <t>Hugh Bradley</t>
  </si>
  <si>
    <t>31/5/28  -  11/6/30</t>
  </si>
  <si>
    <t>SR Prett</t>
  </si>
  <si>
    <t>18/6/24  -  31/5/28</t>
  </si>
  <si>
    <t>Epsom &amp; Ewell F.C. Timeline as a Senior Club</t>
  </si>
  <si>
    <r>
      <t xml:space="preserve">Epsom &amp; Ewell F.C. Timeline                       </t>
    </r>
    <r>
      <rPr>
        <b/>
        <sz val="12"/>
        <color indexed="10"/>
        <rFont val="Arial"/>
        <family val="2"/>
      </rPr>
      <t>c-t = caretaker position  p/c = player coach jt = joint position</t>
    </r>
  </si>
  <si>
    <t>WH Bailey/AP Henry (jt)</t>
  </si>
  <si>
    <t>??-88 - 24/2/95</t>
  </si>
  <si>
    <t>23/6/52 - Nov 54</t>
  </si>
  <si>
    <t>18/6/51 - 23/6/52</t>
  </si>
  <si>
    <t>Grant Sherman</t>
  </si>
  <si>
    <t>June 51 - Feb 52</t>
  </si>
  <si>
    <t>Fred Aldred (tr/c)</t>
  </si>
  <si>
    <t>Bill Whittaker (tr/c)</t>
  </si>
  <si>
    <t>Jan 62 - Jul 62</t>
  </si>
  <si>
    <t>Jul 62 - Sept 62</t>
  </si>
  <si>
    <t>23/3/65 - 1/6/65</t>
  </si>
  <si>
    <t>July 73 - Feb 82</t>
  </si>
  <si>
    <t>28/3/73 - July 73</t>
  </si>
  <si>
    <t>10/5/85 - Sep 86</t>
  </si>
  <si>
    <t>23/9/01 - 3/7/05</t>
  </si>
  <si>
    <t>Rob Oakes</t>
  </si>
  <si>
    <t>Feb 74 - 26/7/83</t>
  </si>
  <si>
    <t>Sid Herbert</t>
  </si>
  <si>
    <t>Jul 49 - 20/6/55</t>
  </si>
  <si>
    <t>??-65 - 30/6/66</t>
  </si>
  <si>
    <t>2005/06</t>
  </si>
  <si>
    <t>30/5/23 - 29/6/31</t>
  </si>
  <si>
    <t>-30/5/23</t>
  </si>
  <si>
    <t>31/5/28 - Sept 39</t>
  </si>
  <si>
    <t>30/5/23?  -  18/6/24</t>
  </si>
  <si>
    <t>Bill Townsend</t>
  </si>
  <si>
    <t>Albert E Tuck</t>
  </si>
  <si>
    <t>Charles Pettett</t>
  </si>
  <si>
    <t>Fred (AJ) Keeling</t>
  </si>
  <si>
    <t>to wartime assisted by the following</t>
  </si>
  <si>
    <t>HE Stevens</t>
  </si>
  <si>
    <t>May 04 - 21/1/06</t>
  </si>
  <si>
    <t>30/5/23 - 31/5/28</t>
  </si>
  <si>
    <t>3/12</t>
  </si>
  <si>
    <t xml:space="preserve"> - 30/5/23</t>
  </si>
  <si>
    <t>Nov 88 - ??-91</t>
  </si>
  <si>
    <t>26/7/83 - 14/9/06</t>
  </si>
  <si>
    <t>21/1/06 - 26/8/06</t>
  </si>
  <si>
    <t>13/6/73 - 28/6/76</t>
  </si>
  <si>
    <t>24/9/84 - 11/8/86</t>
  </si>
  <si>
    <t>G.E. Elmslie</t>
  </si>
  <si>
    <t>Jim Ward</t>
  </si>
  <si>
    <t>28/6/76 - 20/7/77</t>
  </si>
  <si>
    <t>20/7/77 - ??-88</t>
  </si>
  <si>
    <t>20/7/77 - 23/6/81</t>
  </si>
  <si>
    <t>26/8/06 - 28/10/06</t>
  </si>
  <si>
    <t>Peter Augustine (c-t)</t>
  </si>
  <si>
    <t>Paul Pritchard</t>
  </si>
  <si>
    <t>Lyndon Buckwell</t>
  </si>
  <si>
    <t>23/6/81 - 26/7/83</t>
  </si>
  <si>
    <t>26/7/83 - 24/9/84</t>
  </si>
  <si>
    <t>11/8/86 - 17/10/88</t>
  </si>
  <si>
    <t>13/6/73 - 29/10/73</t>
  </si>
  <si>
    <t>29/10/73 - Feb 74</t>
  </si>
  <si>
    <t>Dick (RE) Murray</t>
  </si>
  <si>
    <t>13/6/73 - 11/12/74</t>
  </si>
  <si>
    <t>11/12/74 - 23/6/75</t>
  </si>
  <si>
    <t>23/6/75 - 20/7/77</t>
  </si>
  <si>
    <t>30/6/66 - July 67</t>
  </si>
  <si>
    <t>2006/07</t>
  </si>
  <si>
    <t>17/22</t>
  </si>
  <si>
    <t>CoCo Premier</t>
  </si>
  <si>
    <t>23/9/01 - 17/6/07</t>
  </si>
  <si>
    <t>14/9/06 - 17/6/07</t>
  </si>
  <si>
    <t>2007/08</t>
  </si>
  <si>
    <t>R.Oakes / M.Oakes</t>
  </si>
  <si>
    <t>P.Lumm / R.Oakes</t>
  </si>
  <si>
    <t>Tony Jeffcoate</t>
  </si>
  <si>
    <t>2008/09</t>
  </si>
  <si>
    <t>4/22</t>
  </si>
  <si>
    <t>2009/10</t>
  </si>
  <si>
    <t>AB</t>
  </si>
  <si>
    <t>Other Competitive Matches (inc friendlies pre1960)</t>
  </si>
  <si>
    <t>League Records</t>
  </si>
  <si>
    <t>T.Jeffcoate / R.Baxter</t>
  </si>
  <si>
    <t>3/7/05 - 4/7/10</t>
  </si>
  <si>
    <t>Tony Foster</t>
  </si>
  <si>
    <t>2010/11</t>
  </si>
  <si>
    <t>Len (EL) Miller</t>
  </si>
  <si>
    <t>2011/12</t>
  </si>
  <si>
    <t>4/7/10 - 26/6/11</t>
  </si>
  <si>
    <t>26/6/11 - 19/2/11</t>
  </si>
  <si>
    <t>T.Jeffcoate / T.Nadesan</t>
  </si>
  <si>
    <t>Feb 52 - June 52</t>
  </si>
  <si>
    <t>48*</t>
  </si>
  <si>
    <t>14/22</t>
  </si>
  <si>
    <t>2012/13</t>
  </si>
  <si>
    <t>19/2/11 - 17/6/12</t>
  </si>
  <si>
    <t>T.Jeffcoate / P.Beddoe</t>
  </si>
  <si>
    <t xml:space="preserve">First Senior Match: 30th August 1924. </t>
  </si>
  <si>
    <t>Lost 1-3 vs Dorking at our home ground at the time of Horton Hospital Grounds.</t>
  </si>
  <si>
    <t xml:space="preserve">First Match Programme Issued: 15th September 1923. </t>
  </si>
  <si>
    <t>Won 4-0 vs West Norwood Reserves - Friendly match at Horton Hospital Grounds.</t>
  </si>
  <si>
    <r>
      <rPr>
        <b/>
        <u/>
        <sz val="12"/>
        <color rgb="FFFF0000"/>
        <rFont val="Century Gothic"/>
        <family val="2"/>
      </rPr>
      <t>All League</t>
    </r>
    <r>
      <rPr>
        <b/>
        <sz val="12"/>
        <color rgb="FFFF0000"/>
        <rFont val="Century Gothic"/>
        <family val="2"/>
      </rPr>
      <t>:</t>
    </r>
  </si>
  <si>
    <t>Full Total:</t>
  </si>
  <si>
    <t>CCL Only:</t>
  </si>
  <si>
    <t>Under Lyndon Buckwell:</t>
  </si>
  <si>
    <t>Cup and Other:</t>
  </si>
  <si>
    <t>Played</t>
  </si>
  <si>
    <t>Won</t>
  </si>
  <si>
    <t>Drawn</t>
  </si>
  <si>
    <t>Lost</t>
  </si>
  <si>
    <t>For</t>
  </si>
  <si>
    <t>Against</t>
  </si>
  <si>
    <t>GD</t>
  </si>
  <si>
    <t>Aban</t>
  </si>
  <si>
    <t>Horton Hospital Grounds</t>
  </si>
  <si>
    <t>1918-1922</t>
  </si>
  <si>
    <t>Alexandra Recreation Ground</t>
  </si>
  <si>
    <t>1922-1925</t>
  </si>
  <si>
    <t>1925-1993</t>
  </si>
  <si>
    <t>1993-2010</t>
  </si>
  <si>
    <t>2010-2012</t>
  </si>
  <si>
    <t>West Street</t>
  </si>
  <si>
    <t>Record Win:</t>
  </si>
  <si>
    <t>12/10/1935  -  13-1 v Reigate Priory (H)  -  Amateur Cup</t>
  </si>
  <si>
    <t>Record Defeat:</t>
  </si>
  <si>
    <t>14/02/1948  -  0-14 v Chelmsford City Reserves (A)  -  London League</t>
  </si>
  <si>
    <t>Longest Serving Manager:</t>
  </si>
  <si>
    <t>1982/1985 &amp; 1990/2003</t>
  </si>
  <si>
    <t>1986/1990</t>
  </si>
  <si>
    <t>1973/1982</t>
  </si>
  <si>
    <t>Record Appearances:</t>
  </si>
  <si>
    <t>Record Goalscorers:</t>
  </si>
  <si>
    <t>Graham Morris</t>
  </si>
  <si>
    <t>1990/2004</t>
  </si>
  <si>
    <t>1989/2005</t>
  </si>
  <si>
    <t>Nigel Bennett</t>
  </si>
  <si>
    <t>Tommy Tuite</t>
  </si>
  <si>
    <t>1973/1987</t>
  </si>
  <si>
    <t>1924/1936</t>
  </si>
  <si>
    <t>Reg Marlow</t>
  </si>
  <si>
    <t>Most Appearances in a Season:</t>
  </si>
  <si>
    <t>Tony Coombe &amp; Tommy Tuite</t>
  </si>
  <si>
    <t>Most Goals in a Season:</t>
  </si>
  <si>
    <t>65 (at least)</t>
  </si>
  <si>
    <t>1926/1927</t>
  </si>
  <si>
    <t>1980/1981</t>
  </si>
  <si>
    <r>
      <rPr>
        <sz val="12"/>
        <color rgb="FFFF0000"/>
        <rFont val="Century Gothic"/>
        <family val="2"/>
      </rPr>
      <t>League Titles: 5</t>
    </r>
    <r>
      <rPr>
        <sz val="12"/>
        <color rgb="FF0000FF"/>
        <rFont val="Century Gothic"/>
        <family val="2"/>
      </rPr>
      <t xml:space="preserve"> - 1925/26 Surrey Senior League - 1926/27 Surrey Senior League - 1927/28 London League - 1974/75 Surrey Senior League - 1977/78 Isthmian League Division Two</t>
    </r>
  </si>
  <si>
    <t>17/6/12 - 28/7/13</t>
  </si>
  <si>
    <t>Stanley Collis</t>
  </si>
  <si>
    <t>1920/21</t>
  </si>
  <si>
    <t>Pete Beddoe</t>
  </si>
  <si>
    <t>4/7/10 - Jan 14</t>
  </si>
  <si>
    <t>Steve Dyke</t>
  </si>
  <si>
    <t>2013/14</t>
  </si>
  <si>
    <t>17/6/07 - 21/7/14</t>
  </si>
  <si>
    <t>28/10/06 - 13/9/14</t>
  </si>
  <si>
    <t>Glyn Mandeville</t>
  </si>
  <si>
    <t>WR</t>
  </si>
  <si>
    <t>Under Glyn Mandeville:</t>
  </si>
  <si>
    <t>2014/15</t>
  </si>
  <si>
    <t>Kyle Hough</t>
  </si>
  <si>
    <t>2015/16</t>
  </si>
  <si>
    <t>-</t>
  </si>
  <si>
    <t>PPG</t>
  </si>
  <si>
    <t>Home</t>
  </si>
  <si>
    <t>Away</t>
  </si>
  <si>
    <t>2016/17</t>
  </si>
  <si>
    <t>Merland Rise, Banstead Athletic FC</t>
  </si>
  <si>
    <t>Moatside, Merstham FC</t>
  </si>
  <si>
    <t>High Road, Chipstead FC</t>
  </si>
  <si>
    <t>4/23</t>
  </si>
  <si>
    <t>2017/18</t>
  </si>
  <si>
    <t>2014/2018</t>
  </si>
  <si>
    <t>2006/2014</t>
  </si>
  <si>
    <t>2007/2017</t>
  </si>
  <si>
    <t>Under Neil Grant:</t>
  </si>
  <si>
    <t>Neil Grant</t>
  </si>
  <si>
    <t>July 67 - Sum 68</t>
  </si>
  <si>
    <t>Malcolm Pickhaver</t>
  </si>
  <si>
    <t>20/9/14 - 13/1/18</t>
  </si>
  <si>
    <t>21/22</t>
  </si>
  <si>
    <t>Under Simon Funnell</t>
  </si>
  <si>
    <t>2018/19</t>
  </si>
  <si>
    <t>Simon Funnell</t>
  </si>
  <si>
    <t>CoCo One</t>
  </si>
  <si>
    <t>8/18</t>
  </si>
  <si>
    <t>2012-2020</t>
  </si>
  <si>
    <t>15/10/18 - 21/12/19</t>
  </si>
  <si>
    <t>Under Sam Morgan</t>
  </si>
  <si>
    <t>Sam Morgan</t>
  </si>
  <si>
    <t>2019/20</t>
  </si>
  <si>
    <t>9/20</t>
  </si>
  <si>
    <t>30/08/20 - present</t>
  </si>
  <si>
    <t>Mel Tough</t>
  </si>
  <si>
    <t>Peter Mutton</t>
  </si>
  <si>
    <t>2020/21</t>
  </si>
  <si>
    <t>7/20</t>
  </si>
  <si>
    <t>Southern Combination League</t>
  </si>
  <si>
    <t>Barry &amp; Clive Gartell (c-t)</t>
  </si>
  <si>
    <t>Under Darren Anslow</t>
  </si>
  <si>
    <t>28/8/21 - 22/9/21</t>
  </si>
  <si>
    <t>Darren Anslow</t>
  </si>
  <si>
    <t>11/1/20 - 26/8/21</t>
  </si>
  <si>
    <t>13/1/18 - 15/10/18</t>
  </si>
  <si>
    <t>30/8/20 - 2/9/20</t>
  </si>
  <si>
    <t>2/9/20 - present</t>
  </si>
  <si>
    <t>Jan 14 - 30/8/20</t>
  </si>
  <si>
    <t>21/7/14 - 30/8/20</t>
  </si>
  <si>
    <t>17/6/07 - 4/7/10</t>
  </si>
  <si>
    <t>22/9/21 - 7/10/21</t>
  </si>
  <si>
    <t>7/10/21 - 27/12/21</t>
  </si>
  <si>
    <t>Jamie Byatt / Alex Penfold (c-t)</t>
  </si>
  <si>
    <t>Jamie Byatt</t>
  </si>
  <si>
    <t>Under Jamie Byatt</t>
  </si>
  <si>
    <t>2021/22</t>
  </si>
  <si>
    <t>6/18</t>
  </si>
  <si>
    <t>Fetcham Grove, Leatherhead FC</t>
  </si>
  <si>
    <t>27/12/21 - 13/05/22</t>
  </si>
  <si>
    <t>Anthony Jupp / Liam Giles</t>
  </si>
  <si>
    <t>28/7/13 - July 22</t>
  </si>
  <si>
    <t>July 22 - present</t>
  </si>
  <si>
    <t>Spencer Mitchell</t>
  </si>
  <si>
    <t>Under Anthony Jupp</t>
  </si>
  <si>
    <t>15/5/22 - 10/11/22</t>
  </si>
  <si>
    <t>Anthony Jupp</t>
  </si>
  <si>
    <t>10/11/22 - 29/03/23</t>
  </si>
  <si>
    <t>2020-2023</t>
  </si>
  <si>
    <t>2022/23</t>
  </si>
  <si>
    <t>2/17</t>
  </si>
  <si>
    <t>* League matches against teams who failed to finish the season or were abandoned are classed as Cup and Other</t>
  </si>
  <si>
    <t>Matt Chapman</t>
  </si>
  <si>
    <t>29/03/23 - 06/05/23</t>
  </si>
  <si>
    <t>Under James Scott</t>
  </si>
  <si>
    <t>Reg Madgwick Stadium, Cobham FC</t>
  </si>
  <si>
    <t>James Scott</t>
  </si>
  <si>
    <t>Under Steve Springett</t>
  </si>
  <si>
    <t>May 23 - 04/10/23</t>
  </si>
  <si>
    <t>* The League playoffs in 2021/22 and 2022/23 are considered as Cup and Other matches rather than league matches</t>
  </si>
  <si>
    <t>Please note that this file is under copyright. Written permission from the owner, or a very clear credit to the owner and this website is required for use.</t>
  </si>
  <si>
    <t>07/10/23 - 15/01/24</t>
  </si>
  <si>
    <t>Warren Burton</t>
  </si>
  <si>
    <t>Under Warren Burton</t>
  </si>
  <si>
    <t>2023 - 2024</t>
  </si>
  <si>
    <t>16/20</t>
  </si>
  <si>
    <t>2023/24</t>
  </si>
  <si>
    <t xml:space="preserve">For every Salts Senior status match played from 30/08/1924 </t>
  </si>
  <si>
    <t>King George's Field, Corinthian Casuals FC</t>
  </si>
  <si>
    <t>2024 - present</t>
  </si>
  <si>
    <t>Number of Official Home Grounds: 9</t>
  </si>
  <si>
    <t>Players</t>
  </si>
  <si>
    <t>Used</t>
  </si>
  <si>
    <t>Starts</t>
  </si>
  <si>
    <t>* The draw total includes eight wins and seven losses from 15 penalty shootouts</t>
  </si>
  <si>
    <t>Under Craig Dundas &amp; Max Johnson</t>
  </si>
  <si>
    <t>W.A. "Micky" Smith</t>
  </si>
  <si>
    <t>Sid Bristow</t>
  </si>
  <si>
    <t>Reg Sperring</t>
  </si>
  <si>
    <t>Harry Westlake</t>
  </si>
  <si>
    <t>Fred Behn</t>
  </si>
  <si>
    <t>Herbert Etheridge</t>
  </si>
  <si>
    <t>George Mackesy</t>
  </si>
  <si>
    <t>Bobby Gill</t>
  </si>
  <si>
    <t>Ernie Watkins</t>
  </si>
  <si>
    <t>Jack MacDonald</t>
  </si>
  <si>
    <t>Den Goldsmith</t>
  </si>
  <si>
    <t>Mick Colwell</t>
  </si>
  <si>
    <t>Jim Allen</t>
  </si>
  <si>
    <t>Pat Lynch</t>
  </si>
  <si>
    <t>Malcolm Robbins</t>
  </si>
  <si>
    <t>Derek Westley</t>
  </si>
  <si>
    <t>Peter Wood</t>
  </si>
  <si>
    <t>Ken MacDonald</t>
  </si>
  <si>
    <t>Micky Williams</t>
  </si>
  <si>
    <t>Ray Francis</t>
  </si>
  <si>
    <t>Doug Jackson</t>
  </si>
  <si>
    <t>Don Gillings</t>
  </si>
  <si>
    <t>Don Hollands</t>
  </si>
  <si>
    <t>John McNaught</t>
  </si>
  <si>
    <t>Mick Sinclair</t>
  </si>
  <si>
    <t>Dave Webb</t>
  </si>
  <si>
    <t>Dave Leonard</t>
  </si>
  <si>
    <t>AN Other</t>
  </si>
  <si>
    <t>Trevor Wales</t>
  </si>
  <si>
    <t>Tommy McCready</t>
  </si>
  <si>
    <t>Peter Gaydon</t>
  </si>
  <si>
    <t>Kelvin Roots</t>
  </si>
  <si>
    <t>Mick Stratford</t>
  </si>
  <si>
    <t>Colin Miles</t>
  </si>
  <si>
    <t>Jimmy Richardson</t>
  </si>
  <si>
    <t>Richard Strong</t>
  </si>
  <si>
    <t>Brian Perkins</t>
  </si>
  <si>
    <t>Graham Meakin</t>
  </si>
  <si>
    <t>Adam Stones</t>
  </si>
  <si>
    <t>Dale Marvell</t>
  </si>
  <si>
    <t>James Earp</t>
  </si>
  <si>
    <t>Alex Rodrigues</t>
  </si>
  <si>
    <t>Jamie Hatfield</t>
  </si>
  <si>
    <t>Sam Currie</t>
  </si>
  <si>
    <t>Dan Dean</t>
  </si>
  <si>
    <t>Alex McKay</t>
  </si>
  <si>
    <t>Scott Murphy</t>
  </si>
  <si>
    <t>Tony Martin</t>
  </si>
  <si>
    <t>Brad Peters</t>
  </si>
  <si>
    <t>Gideon Acheampong</t>
  </si>
  <si>
    <t>Callum Wilson</t>
  </si>
  <si>
    <t>Nick Wilson</t>
  </si>
  <si>
    <t>Captains</t>
  </si>
  <si>
    <t>16/01/24 - 25/03/25</t>
  </si>
  <si>
    <t>Steve Springett (c-t)</t>
  </si>
  <si>
    <t>25/03/25 - present</t>
  </si>
  <si>
    <t>Craig Dundas - Max Johnson (c-t)</t>
  </si>
  <si>
    <t>up to and including: Abbey Rangers (H) on 22/04/2025</t>
  </si>
  <si>
    <t>2024/25</t>
  </si>
  <si>
    <t>Adam Green</t>
  </si>
  <si>
    <t>CoCo Premier S.</t>
  </si>
  <si>
    <t>S.Combination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</si>
</sst>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b/>
      <sz val="16"/>
      <color indexed="12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Lydian"/>
      <family val="2"/>
    </font>
    <font>
      <b/>
      <sz val="12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u/>
      <sz val="12"/>
      <color rgb="FF0000FF"/>
      <name val="Century Gothic"/>
      <family val="2"/>
    </font>
    <font>
      <sz val="12"/>
      <color rgb="FF0000FF"/>
      <name val="Century Gothic"/>
      <family val="2"/>
    </font>
    <font>
      <b/>
      <u/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sz val="12"/>
      <color rgb="FFFF0000"/>
      <name val="Century Gothic"/>
      <family val="2"/>
    </font>
    <font>
      <b/>
      <u/>
      <sz val="12"/>
      <name val="Century Gothic"/>
      <family val="2"/>
    </font>
    <font>
      <b/>
      <sz val="14"/>
      <name val="Century Gothic"/>
      <family val="2"/>
    </font>
    <font>
      <b/>
      <sz val="14"/>
      <color rgb="FF0000FF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8"/>
      <color indexed="1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1" xfId="0" applyNumberFormat="1" applyBorder="1"/>
    <xf numFmtId="17" fontId="0" fillId="0" borderId="1" xfId="0" applyNumberFormat="1" applyBorder="1"/>
    <xf numFmtId="0" fontId="0" fillId="2" borderId="1" xfId="0" applyFill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6" fillId="0" borderId="0" xfId="0" applyNumberFormat="1" applyFont="1" applyAlignment="1">
      <alignment horizontal="center"/>
    </xf>
    <xf numFmtId="2" fontId="6" fillId="0" borderId="8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8" xfId="0" applyBorder="1"/>
    <xf numFmtId="0" fontId="6" fillId="0" borderId="2" xfId="0" applyFont="1" applyBorder="1"/>
    <xf numFmtId="0" fontId="0" fillId="0" borderId="1" xfId="0" quotePrefix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49" fontId="6" fillId="0" borderId="0" xfId="0" quotePrefix="1" applyNumberFormat="1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7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" xfId="0" applyFill="1" applyBorder="1"/>
    <xf numFmtId="0" fontId="0" fillId="7" borderId="0" xfId="0" applyFill="1"/>
    <xf numFmtId="0" fontId="0" fillId="7" borderId="2" xfId="0" applyFill="1" applyBorder="1"/>
    <xf numFmtId="0" fontId="0" fillId="7" borderId="3" xfId="0" applyFill="1" applyBorder="1"/>
    <xf numFmtId="0" fontId="0" fillId="7" borderId="8" xfId="0" applyFill="1" applyBorder="1"/>
    <xf numFmtId="0" fontId="0" fillId="7" borderId="4" xfId="0" applyFill="1" applyBorder="1"/>
    <xf numFmtId="0" fontId="0" fillId="7" borderId="0" xfId="0" applyFill="1" applyAlignment="1">
      <alignment horizontal="center"/>
    </xf>
    <xf numFmtId="0" fontId="15" fillId="5" borderId="0" xfId="0" applyFont="1" applyFill="1" applyAlignment="1">
      <alignment horizontal="right" vertical="center"/>
    </xf>
    <xf numFmtId="0" fontId="0" fillId="7" borderId="1" xfId="0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horizontal="center"/>
    </xf>
    <xf numFmtId="3" fontId="21" fillId="7" borderId="0" xfId="0" applyNumberFormat="1" applyFont="1" applyFill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4" fillId="5" borderId="1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7" borderId="0" xfId="0" applyFont="1" applyFill="1"/>
    <xf numFmtId="0" fontId="6" fillId="0" borderId="1" xfId="0" applyFont="1" applyBorder="1" applyAlignment="1">
      <alignment horizontal="left"/>
    </xf>
    <xf numFmtId="10" fontId="21" fillId="7" borderId="0" xfId="1" applyNumberFormat="1" applyFont="1" applyFill="1" applyBorder="1" applyAlignment="1">
      <alignment horizontal="center"/>
    </xf>
    <xf numFmtId="10" fontId="0" fillId="7" borderId="0" xfId="0" applyNumberFormat="1" applyFill="1"/>
    <xf numFmtId="2" fontId="24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2" fontId="24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4" xfId="0" applyFont="1" applyBorder="1"/>
    <xf numFmtId="0" fontId="7" fillId="2" borderId="12" xfId="0" applyFont="1" applyFill="1" applyBorder="1" applyAlignment="1">
      <alignment horizontal="center"/>
    </xf>
    <xf numFmtId="14" fontId="5" fillId="0" borderId="0" xfId="0" applyNumberFormat="1" applyFont="1"/>
    <xf numFmtId="14" fontId="5" fillId="0" borderId="1" xfId="0" applyNumberFormat="1" applyFont="1" applyBorder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 vertical="center" wrapText="1"/>
    </xf>
    <xf numFmtId="0" fontId="26" fillId="9" borderId="8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00FFFF"/>
        </patternFill>
      </fill>
    </dxf>
    <dxf>
      <font>
        <color rgb="FF00B050"/>
      </font>
      <fill>
        <patternFill>
          <bgColor rgb="FFCCFFCC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CCFFFF"/>
      <color rgb="FFCCFFCC"/>
      <color rgb="FF00FFFF"/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1257299</xdr:colOff>
      <xdr:row>5</xdr:row>
      <xdr:rowOff>19049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972424" y="0"/>
          <a:ext cx="7591425" cy="790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800" b="1">
              <a:solidFill>
                <a:srgbClr val="0000FF"/>
              </a:solidFill>
              <a:effectLst>
                <a:glow rad="38100">
                  <a:schemeClr val="bg1"/>
                </a:glow>
                <a:outerShdw blurRad="50800" dist="38100" algn="l" rotWithShape="0">
                  <a:prstClr val="black">
                    <a:alpha val="40000"/>
                  </a:prstClr>
                </a:outerShdw>
              </a:effectLst>
            </a:rPr>
            <a:t>Full Club Historical Record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4800" b="1">
            <a:solidFill>
              <a:srgbClr val="0000FF"/>
            </a:solidFill>
            <a:effectLst>
              <a:glow rad="38100">
                <a:schemeClr val="bg1"/>
              </a:glow>
              <a:outerShdw blurRad="50800" dist="38100" algn="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J1"/>
    </sheetView>
  </sheetViews>
  <sheetFormatPr defaultRowHeight="13.2" outlineLevelRow="1"/>
  <cols>
    <col min="1" max="1" width="11.6640625" style="11" customWidth="1"/>
    <col min="2" max="2" width="6.44140625" customWidth="1"/>
    <col min="3" max="3" width="5.5546875" customWidth="1"/>
    <col min="4" max="5" width="5.6640625" customWidth="1"/>
    <col min="6" max="6" width="5" bestFit="1" customWidth="1"/>
    <col min="7" max="15" width="5.6640625" customWidth="1"/>
    <col min="16" max="16" width="7.6640625" style="15" customWidth="1"/>
    <col min="17" max="17" width="11.5546875" bestFit="1" customWidth="1"/>
    <col min="18" max="18" width="6.6640625" customWidth="1"/>
    <col min="19" max="19" width="16" bestFit="1" customWidth="1"/>
    <col min="20" max="20" width="4" bestFit="1" customWidth="1"/>
    <col min="21" max="25" width="3" bestFit="1" customWidth="1"/>
    <col min="26" max="26" width="7.33203125" bestFit="1" customWidth="1"/>
    <col min="27" max="27" width="4" bestFit="1" customWidth="1"/>
    <col min="28" max="28" width="3" bestFit="1" customWidth="1"/>
    <col min="29" max="29" width="2.33203125" bestFit="1" customWidth="1"/>
    <col min="30" max="32" width="3" bestFit="1" customWidth="1"/>
    <col min="33" max="33" width="7.33203125" bestFit="1" customWidth="1"/>
    <col min="34" max="34" width="7" bestFit="1" customWidth="1"/>
    <col min="35" max="35" width="5.44140625" bestFit="1" customWidth="1"/>
    <col min="36" max="36" width="6.109375" bestFit="1" customWidth="1"/>
    <col min="37" max="37" width="17.21875" bestFit="1" customWidth="1"/>
    <col min="38" max="38" width="18.21875" bestFit="1" customWidth="1"/>
  </cols>
  <sheetData>
    <row r="1" spans="1:38" ht="21.6" thickBot="1">
      <c r="A1" s="90" t="s">
        <v>295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2"/>
    </row>
    <row r="2" spans="1:38" ht="13.8" thickBot="1">
      <c r="A2" s="73"/>
      <c r="B2" s="79" t="s">
        <v>369</v>
      </c>
      <c r="C2" s="80"/>
      <c r="D2" s="80"/>
      <c r="E2" s="80"/>
      <c r="F2" s="80"/>
      <c r="G2" s="80"/>
      <c r="H2" s="81"/>
      <c r="I2" s="82" t="s">
        <v>370</v>
      </c>
      <c r="J2" s="83"/>
      <c r="K2" s="83"/>
      <c r="L2" s="83"/>
      <c r="M2" s="83"/>
      <c r="N2" s="83"/>
      <c r="O2" s="83"/>
      <c r="P2" s="83"/>
      <c r="Q2" s="83"/>
      <c r="R2" s="83"/>
      <c r="S2" s="84"/>
      <c r="T2" s="85" t="s">
        <v>453</v>
      </c>
      <c r="U2" s="86"/>
      <c r="V2" s="86"/>
      <c r="W2" s="86"/>
      <c r="X2" s="86"/>
      <c r="Y2" s="86"/>
      <c r="Z2" s="86"/>
      <c r="AA2" s="87" t="s">
        <v>454</v>
      </c>
      <c r="AB2" s="88"/>
      <c r="AC2" s="88"/>
      <c r="AD2" s="88"/>
      <c r="AE2" s="88"/>
      <c r="AF2" s="88"/>
      <c r="AG2" s="89"/>
      <c r="AH2" s="2"/>
      <c r="AI2" s="93" t="s">
        <v>538</v>
      </c>
      <c r="AJ2" s="94"/>
    </row>
    <row r="3" spans="1:38" ht="13.8" thickBot="1">
      <c r="A3" s="8" t="s">
        <v>98</v>
      </c>
      <c r="B3" s="8" t="s">
        <v>114</v>
      </c>
      <c r="C3" s="9" t="s">
        <v>99</v>
      </c>
      <c r="D3" s="9" t="s">
        <v>100</v>
      </c>
      <c r="E3" s="9" t="s">
        <v>101</v>
      </c>
      <c r="F3" s="9" t="s">
        <v>368</v>
      </c>
      <c r="G3" s="9" t="s">
        <v>102</v>
      </c>
      <c r="H3" s="10" t="s">
        <v>103</v>
      </c>
      <c r="I3" s="9" t="s">
        <v>114</v>
      </c>
      <c r="J3" s="9" t="s">
        <v>99</v>
      </c>
      <c r="K3" s="9" t="s">
        <v>100</v>
      </c>
      <c r="L3" s="9" t="s">
        <v>101</v>
      </c>
      <c r="M3" s="9" t="s">
        <v>102</v>
      </c>
      <c r="N3" s="9" t="s">
        <v>103</v>
      </c>
      <c r="O3" s="9" t="s">
        <v>104</v>
      </c>
      <c r="P3" s="9" t="s">
        <v>115</v>
      </c>
      <c r="Q3" s="9" t="s">
        <v>194</v>
      </c>
      <c r="R3" s="9" t="s">
        <v>195</v>
      </c>
      <c r="S3" s="10" t="s">
        <v>182</v>
      </c>
      <c r="T3" s="8" t="s">
        <v>114</v>
      </c>
      <c r="U3" s="9" t="s">
        <v>99</v>
      </c>
      <c r="V3" s="9" t="s">
        <v>100</v>
      </c>
      <c r="W3" s="9" t="s">
        <v>101</v>
      </c>
      <c r="X3" s="9" t="s">
        <v>102</v>
      </c>
      <c r="Y3" s="9" t="s">
        <v>103</v>
      </c>
      <c r="Z3" s="9" t="s">
        <v>452</v>
      </c>
      <c r="AA3" s="9" t="s">
        <v>114</v>
      </c>
      <c r="AB3" s="9" t="s">
        <v>99</v>
      </c>
      <c r="AC3" s="9" t="s">
        <v>100</v>
      </c>
      <c r="AD3" s="9" t="s">
        <v>101</v>
      </c>
      <c r="AE3" s="9" t="s">
        <v>102</v>
      </c>
      <c r="AF3" s="9" t="s">
        <v>103</v>
      </c>
      <c r="AG3" s="9" t="s">
        <v>452</v>
      </c>
      <c r="AH3" s="2"/>
      <c r="AI3" s="76" t="s">
        <v>539</v>
      </c>
      <c r="AJ3" s="77" t="s">
        <v>540</v>
      </c>
      <c r="AK3" s="78" t="s">
        <v>595</v>
      </c>
      <c r="AL3" s="78" t="s">
        <v>595</v>
      </c>
    </row>
    <row r="4" spans="1:38">
      <c r="A4" s="12" t="s">
        <v>601</v>
      </c>
      <c r="B4" s="20">
        <v>17</v>
      </c>
      <c r="C4" s="14">
        <v>8</v>
      </c>
      <c r="D4" s="14">
        <v>4</v>
      </c>
      <c r="E4" s="14">
        <v>5</v>
      </c>
      <c r="F4" s="14"/>
      <c r="G4" s="14">
        <v>25</v>
      </c>
      <c r="H4" s="21">
        <v>20</v>
      </c>
      <c r="I4" s="29">
        <v>38</v>
      </c>
      <c r="J4" s="29">
        <v>12</v>
      </c>
      <c r="K4" s="29">
        <v>5</v>
      </c>
      <c r="L4" s="29">
        <v>21</v>
      </c>
      <c r="M4" s="29">
        <v>52</v>
      </c>
      <c r="N4" s="29">
        <v>79</v>
      </c>
      <c r="O4" s="29">
        <v>41</v>
      </c>
      <c r="P4" s="14">
        <f t="shared" ref="P4" si="0">M4-N4</f>
        <v>-27</v>
      </c>
      <c r="Q4" s="16">
        <f t="shared" ref="Q4" si="1">O4/I4</f>
        <v>1.0789473684210527</v>
      </c>
      <c r="R4" s="35" t="s">
        <v>206</v>
      </c>
      <c r="S4" s="37" t="s">
        <v>603</v>
      </c>
      <c r="T4" s="39">
        <v>19</v>
      </c>
      <c r="U4" s="29">
        <v>6</v>
      </c>
      <c r="V4" s="29">
        <v>2</v>
      </c>
      <c r="W4" s="29">
        <v>11</v>
      </c>
      <c r="X4" s="29">
        <v>26</v>
      </c>
      <c r="Y4" s="29">
        <v>41</v>
      </c>
      <c r="Z4" s="67">
        <f t="shared" ref="Z4" si="2">(U4*3+V4)/T4</f>
        <v>1.0526315789473684</v>
      </c>
      <c r="AA4" s="29">
        <f t="shared" ref="AA4" si="3">I4-T4</f>
        <v>19</v>
      </c>
      <c r="AB4" s="29">
        <f t="shared" ref="AB4" si="4">J4-U4</f>
        <v>6</v>
      </c>
      <c r="AC4" s="29">
        <f t="shared" ref="AC4" si="5">K4-V4</f>
        <v>3</v>
      </c>
      <c r="AD4" s="29">
        <f t="shared" ref="AD4" si="6">L4-W4</f>
        <v>10</v>
      </c>
      <c r="AE4" s="29">
        <f t="shared" ref="AE4" si="7">M4-X4</f>
        <v>26</v>
      </c>
      <c r="AF4" s="29">
        <f t="shared" ref="AF4" si="8">N4-Y4</f>
        <v>38</v>
      </c>
      <c r="AG4" s="67">
        <f t="shared" ref="AG4" si="9">(AB4*3+AC4)/AA4</f>
        <v>1.1052631578947369</v>
      </c>
      <c r="AH4" s="2" t="str">
        <f t="shared" ref="AH4" si="10">IF(Z4&gt;AG4,"Home",IF(Z4=AG4,"Same","Away"))</f>
        <v>Away</v>
      </c>
      <c r="AI4">
        <v>48</v>
      </c>
      <c r="AJ4" s="2">
        <v>37</v>
      </c>
      <c r="AK4" s="38" t="s">
        <v>602</v>
      </c>
      <c r="AL4" s="38"/>
    </row>
    <row r="5" spans="1:38">
      <c r="A5" s="12" t="s">
        <v>533</v>
      </c>
      <c r="B5" s="20">
        <v>10</v>
      </c>
      <c r="C5" s="14">
        <v>3</v>
      </c>
      <c r="D5" s="14">
        <v>2</v>
      </c>
      <c r="E5" s="14">
        <v>4</v>
      </c>
      <c r="F5" s="14">
        <v>1</v>
      </c>
      <c r="G5" s="14">
        <v>16</v>
      </c>
      <c r="H5" s="21">
        <v>18</v>
      </c>
      <c r="I5" s="29">
        <v>38</v>
      </c>
      <c r="J5" s="29">
        <v>9</v>
      </c>
      <c r="K5" s="29">
        <v>4</v>
      </c>
      <c r="L5" s="29">
        <v>25</v>
      </c>
      <c r="M5" s="29">
        <v>59</v>
      </c>
      <c r="N5" s="29">
        <v>95</v>
      </c>
      <c r="O5" s="29">
        <v>31</v>
      </c>
      <c r="P5" s="14">
        <f t="shared" ref="P5" si="11">M5-N5</f>
        <v>-36</v>
      </c>
      <c r="Q5" s="16">
        <f t="shared" ref="Q5" si="12">O5/I5</f>
        <v>0.81578947368421051</v>
      </c>
      <c r="R5" s="35" t="s">
        <v>532</v>
      </c>
      <c r="S5" s="37" t="s">
        <v>603</v>
      </c>
      <c r="T5" s="39">
        <v>19</v>
      </c>
      <c r="U5" s="29">
        <v>6</v>
      </c>
      <c r="V5" s="29">
        <v>0</v>
      </c>
      <c r="W5" s="29">
        <v>13</v>
      </c>
      <c r="X5" s="29">
        <v>38</v>
      </c>
      <c r="Y5" s="29">
        <v>50</v>
      </c>
      <c r="Z5" s="67">
        <f t="shared" ref="Z5" si="13">(U5*3+V5)/T5</f>
        <v>0.94736842105263153</v>
      </c>
      <c r="AA5" s="29">
        <f t="shared" ref="AA5" si="14">I5-T5</f>
        <v>19</v>
      </c>
      <c r="AB5" s="29">
        <f t="shared" ref="AB5" si="15">J5-U5</f>
        <v>3</v>
      </c>
      <c r="AC5" s="29">
        <f t="shared" ref="AC5" si="16">K5-V5</f>
        <v>4</v>
      </c>
      <c r="AD5" s="29">
        <f t="shared" ref="AD5" si="17">L5-W5</f>
        <v>12</v>
      </c>
      <c r="AE5" s="29">
        <f t="shared" ref="AE5" si="18">M5-X5</f>
        <v>21</v>
      </c>
      <c r="AF5" s="29">
        <f t="shared" ref="AF5" si="19">N5-Y5</f>
        <v>45</v>
      </c>
      <c r="AG5" s="67">
        <f t="shared" ref="AG5" si="20">(AB5*3+AC5)/AA5</f>
        <v>0.68421052631578949</v>
      </c>
      <c r="AH5" s="2" t="str">
        <f t="shared" ref="AH5:AH10" si="21">IF(Z5&gt;AG5,"Home",IF(Z5=AG5,"Same","Away"))</f>
        <v>Home</v>
      </c>
      <c r="AI5">
        <v>48</v>
      </c>
      <c r="AJ5" s="2">
        <v>43</v>
      </c>
      <c r="AK5" s="38" t="s">
        <v>593</v>
      </c>
      <c r="AL5" s="38" t="s">
        <v>594</v>
      </c>
    </row>
    <row r="6" spans="1:38">
      <c r="A6" s="12" t="s">
        <v>516</v>
      </c>
      <c r="B6" s="20">
        <v>8</v>
      </c>
      <c r="C6" s="14">
        <v>2</v>
      </c>
      <c r="D6" s="14">
        <v>1</v>
      </c>
      <c r="E6" s="14">
        <v>4</v>
      </c>
      <c r="F6" s="14">
        <v>1</v>
      </c>
      <c r="G6" s="14">
        <v>11</v>
      </c>
      <c r="H6" s="21">
        <v>15</v>
      </c>
      <c r="I6" s="29">
        <v>32</v>
      </c>
      <c r="J6" s="29">
        <v>20</v>
      </c>
      <c r="K6" s="29">
        <v>5</v>
      </c>
      <c r="L6" s="29">
        <v>7</v>
      </c>
      <c r="M6" s="29">
        <v>68</v>
      </c>
      <c r="N6" s="29">
        <v>41</v>
      </c>
      <c r="O6" s="29">
        <v>65</v>
      </c>
      <c r="P6" s="14">
        <f t="shared" ref="P6:P9" si="22">M6-N6</f>
        <v>27</v>
      </c>
      <c r="Q6" s="16">
        <f t="shared" ref="Q6:Q7" si="23">O6/I6</f>
        <v>2.03125</v>
      </c>
      <c r="R6" s="35" t="s">
        <v>517</v>
      </c>
      <c r="S6" s="37" t="s">
        <v>604</v>
      </c>
      <c r="T6" s="39">
        <v>16</v>
      </c>
      <c r="U6" s="29">
        <v>9</v>
      </c>
      <c r="V6" s="29">
        <v>3</v>
      </c>
      <c r="W6" s="29">
        <v>4</v>
      </c>
      <c r="X6" s="29">
        <v>35</v>
      </c>
      <c r="Y6" s="29">
        <v>23</v>
      </c>
      <c r="Z6" s="67">
        <f t="shared" ref="Z6" si="24">(U6*3+V6)/T6</f>
        <v>1.875</v>
      </c>
      <c r="AA6" s="29">
        <f t="shared" ref="AA6" si="25">I6-T6</f>
        <v>16</v>
      </c>
      <c r="AB6" s="29">
        <f t="shared" ref="AB6" si="26">J6-U6</f>
        <v>11</v>
      </c>
      <c r="AC6" s="29">
        <f t="shared" ref="AC6" si="27">K6-V6</f>
        <v>2</v>
      </c>
      <c r="AD6" s="29">
        <f t="shared" ref="AD6" si="28">L6-W6</f>
        <v>3</v>
      </c>
      <c r="AE6" s="29">
        <f t="shared" ref="AE6" si="29">M6-X6</f>
        <v>33</v>
      </c>
      <c r="AF6" s="29">
        <f t="shared" ref="AF6" si="30">N6-Y6</f>
        <v>18</v>
      </c>
      <c r="AG6" s="67">
        <f t="shared" ref="AG6" si="31">(AB6*3+AC6)/AA6</f>
        <v>2.1875</v>
      </c>
      <c r="AH6" s="2" t="str">
        <f t="shared" si="21"/>
        <v>Away</v>
      </c>
      <c r="AI6">
        <v>52</v>
      </c>
      <c r="AJ6" s="2">
        <v>41</v>
      </c>
      <c r="AK6" s="38" t="s">
        <v>591</v>
      </c>
      <c r="AL6" s="38" t="s">
        <v>592</v>
      </c>
    </row>
    <row r="7" spans="1:38">
      <c r="A7" s="12" t="s">
        <v>503</v>
      </c>
      <c r="B7" s="20">
        <v>11</v>
      </c>
      <c r="C7" s="14">
        <v>6</v>
      </c>
      <c r="D7" s="14">
        <v>0</v>
      </c>
      <c r="E7" s="14">
        <v>5</v>
      </c>
      <c r="F7" s="14"/>
      <c r="G7" s="14">
        <v>20</v>
      </c>
      <c r="H7" s="21">
        <v>16</v>
      </c>
      <c r="I7" s="29">
        <v>34</v>
      </c>
      <c r="J7" s="29">
        <v>20</v>
      </c>
      <c r="K7" s="29">
        <v>4</v>
      </c>
      <c r="L7" s="29">
        <v>10</v>
      </c>
      <c r="M7" s="29">
        <v>93</v>
      </c>
      <c r="N7" s="29">
        <v>47</v>
      </c>
      <c r="O7" s="29">
        <v>64</v>
      </c>
      <c r="P7" s="14">
        <f t="shared" si="22"/>
        <v>46</v>
      </c>
      <c r="Q7" s="16">
        <f t="shared" si="23"/>
        <v>1.8823529411764706</v>
      </c>
      <c r="R7" s="35" t="s">
        <v>504</v>
      </c>
      <c r="S7" s="37" t="s">
        <v>604</v>
      </c>
      <c r="T7" s="39">
        <v>17</v>
      </c>
      <c r="U7" s="29">
        <v>12</v>
      </c>
      <c r="V7" s="29">
        <v>2</v>
      </c>
      <c r="W7" s="29">
        <v>3</v>
      </c>
      <c r="X7" s="29">
        <v>53</v>
      </c>
      <c r="Y7" s="29">
        <v>14</v>
      </c>
      <c r="Z7" s="67">
        <f t="shared" ref="Z7" si="32">(U7*3+V7)/T7</f>
        <v>2.2352941176470589</v>
      </c>
      <c r="AA7" s="29">
        <f t="shared" ref="AA7:AA12" si="33">I7-T7</f>
        <v>17</v>
      </c>
      <c r="AB7" s="29">
        <f t="shared" ref="AB7" si="34">J7-U7</f>
        <v>8</v>
      </c>
      <c r="AC7" s="29">
        <f t="shared" ref="AC7" si="35">K7-V7</f>
        <v>2</v>
      </c>
      <c r="AD7" s="29">
        <f t="shared" ref="AD7" si="36">L7-W7</f>
        <v>7</v>
      </c>
      <c r="AE7" s="29">
        <f t="shared" ref="AE7" si="37">M7-X7</f>
        <v>40</v>
      </c>
      <c r="AF7" s="29">
        <f t="shared" ref="AF7" si="38">N7-Y7</f>
        <v>33</v>
      </c>
      <c r="AG7" s="67">
        <f t="shared" ref="AG7" si="39">(AB7*3+AC7)/AA7</f>
        <v>1.5294117647058822</v>
      </c>
      <c r="AH7" s="2" t="str">
        <f t="shared" si="21"/>
        <v>Home</v>
      </c>
      <c r="AI7">
        <v>50</v>
      </c>
      <c r="AJ7" s="2">
        <v>40</v>
      </c>
      <c r="AK7" s="38" t="s">
        <v>591</v>
      </c>
    </row>
    <row r="8" spans="1:38">
      <c r="A8" s="12" t="s">
        <v>484</v>
      </c>
      <c r="B8" s="20">
        <v>7</v>
      </c>
      <c r="C8" s="14">
        <v>3</v>
      </c>
      <c r="D8" s="14">
        <v>2</v>
      </c>
      <c r="E8" s="14">
        <v>2</v>
      </c>
      <c r="F8" s="14"/>
      <c r="G8" s="14">
        <v>14</v>
      </c>
      <c r="H8" s="21">
        <v>10</v>
      </c>
      <c r="I8" s="29">
        <v>11</v>
      </c>
      <c r="J8" s="29">
        <v>6</v>
      </c>
      <c r="K8" s="29">
        <v>1</v>
      </c>
      <c r="L8" s="29">
        <v>4</v>
      </c>
      <c r="M8" s="29">
        <v>20</v>
      </c>
      <c r="N8" s="29">
        <v>11</v>
      </c>
      <c r="O8" s="29">
        <v>19</v>
      </c>
      <c r="P8" s="14">
        <f t="shared" si="22"/>
        <v>9</v>
      </c>
      <c r="Q8" s="16">
        <f t="shared" ref="Q8:Q9" si="40">O8/I8</f>
        <v>1.7272727272727273</v>
      </c>
      <c r="R8" s="35" t="s">
        <v>485</v>
      </c>
      <c r="S8" s="37" t="s">
        <v>473</v>
      </c>
      <c r="T8" s="39">
        <v>4</v>
      </c>
      <c r="U8" s="29">
        <v>2</v>
      </c>
      <c r="V8" s="29">
        <v>1</v>
      </c>
      <c r="W8" s="29">
        <v>1</v>
      </c>
      <c r="X8" s="29">
        <v>6</v>
      </c>
      <c r="Y8" s="29">
        <v>5</v>
      </c>
      <c r="Z8" s="67">
        <f t="shared" ref="Z8:Z14" si="41">(U8*3+V8)/T8</f>
        <v>1.75</v>
      </c>
      <c r="AA8" s="29">
        <f t="shared" si="33"/>
        <v>7</v>
      </c>
      <c r="AB8" s="29">
        <f t="shared" ref="AB8" si="42">J8-U8</f>
        <v>4</v>
      </c>
      <c r="AC8" s="29">
        <f t="shared" ref="AC8" si="43">K8-V8</f>
        <v>0</v>
      </c>
      <c r="AD8" s="29">
        <f t="shared" ref="AD8" si="44">L8-W8</f>
        <v>3</v>
      </c>
      <c r="AE8" s="29">
        <f t="shared" ref="AE8" si="45">M8-X8</f>
        <v>14</v>
      </c>
      <c r="AF8" s="29">
        <f t="shared" ref="AF8" si="46">N8-Y8</f>
        <v>6</v>
      </c>
      <c r="AG8" s="67">
        <f t="shared" ref="AG8" si="47">(AB8*3+AC8)/AA8</f>
        <v>1.7142857142857142</v>
      </c>
      <c r="AH8" s="2" t="str">
        <f t="shared" si="21"/>
        <v>Home</v>
      </c>
      <c r="AI8">
        <v>43</v>
      </c>
      <c r="AJ8" s="2">
        <v>35</v>
      </c>
      <c r="AK8" s="38" t="s">
        <v>590</v>
      </c>
    </row>
    <row r="9" spans="1:38">
      <c r="A9" s="12" t="s">
        <v>479</v>
      </c>
      <c r="B9" s="20">
        <v>6</v>
      </c>
      <c r="C9" s="14">
        <v>2</v>
      </c>
      <c r="D9" s="14">
        <v>1</v>
      </c>
      <c r="E9" s="14">
        <v>3</v>
      </c>
      <c r="F9" s="14"/>
      <c r="G9" s="14">
        <v>15</v>
      </c>
      <c r="H9" s="21">
        <v>12</v>
      </c>
      <c r="I9" s="29">
        <v>26</v>
      </c>
      <c r="J9" s="29">
        <v>11</v>
      </c>
      <c r="K9" s="29">
        <v>5</v>
      </c>
      <c r="L9" s="29">
        <v>10</v>
      </c>
      <c r="M9" s="29">
        <v>51</v>
      </c>
      <c r="N9" s="29">
        <v>50</v>
      </c>
      <c r="O9" s="29">
        <v>38</v>
      </c>
      <c r="P9" s="14">
        <f t="shared" si="22"/>
        <v>1</v>
      </c>
      <c r="Q9" s="16">
        <f t="shared" si="40"/>
        <v>1.4615384615384615</v>
      </c>
      <c r="R9" s="35" t="s">
        <v>480</v>
      </c>
      <c r="S9" s="37" t="s">
        <v>473</v>
      </c>
      <c r="T9" s="39">
        <v>14</v>
      </c>
      <c r="U9" s="29">
        <v>7</v>
      </c>
      <c r="V9" s="29">
        <v>3</v>
      </c>
      <c r="W9" s="29">
        <v>4</v>
      </c>
      <c r="X9" s="29">
        <v>31</v>
      </c>
      <c r="Y9" s="29">
        <v>26</v>
      </c>
      <c r="Z9" s="67">
        <f t="shared" si="41"/>
        <v>1.7142857142857142</v>
      </c>
      <c r="AA9" s="29">
        <f t="shared" si="33"/>
        <v>12</v>
      </c>
      <c r="AB9" s="29">
        <f t="shared" ref="AB9" si="48">J9-U9</f>
        <v>4</v>
      </c>
      <c r="AC9" s="29">
        <f t="shared" ref="AC9" si="49">K9-V9</f>
        <v>2</v>
      </c>
      <c r="AD9" s="29">
        <f t="shared" ref="AD9" si="50">L9-W9</f>
        <v>6</v>
      </c>
      <c r="AE9" s="29">
        <f t="shared" ref="AE9" si="51">M9-X9</f>
        <v>20</v>
      </c>
      <c r="AF9" s="29">
        <f t="shared" ref="AF9" si="52">N9-Y9</f>
        <v>24</v>
      </c>
      <c r="AG9" s="67">
        <f t="shared" ref="AG9:AG14" si="53">(AB9*3+AC9)/AA9</f>
        <v>1.1666666666666667</v>
      </c>
      <c r="AH9" s="2" t="str">
        <f t="shared" si="21"/>
        <v>Home</v>
      </c>
      <c r="AI9">
        <v>43</v>
      </c>
      <c r="AJ9" s="2">
        <v>37</v>
      </c>
      <c r="AK9" s="38" t="s">
        <v>589</v>
      </c>
    </row>
    <row r="10" spans="1:38">
      <c r="A10" s="12" t="s">
        <v>471</v>
      </c>
      <c r="B10" s="20">
        <v>15</v>
      </c>
      <c r="C10" s="14">
        <v>9</v>
      </c>
      <c r="D10" s="14">
        <v>1</v>
      </c>
      <c r="E10" s="14">
        <v>5</v>
      </c>
      <c r="F10" s="14"/>
      <c r="G10" s="14">
        <v>36</v>
      </c>
      <c r="H10" s="21">
        <v>24</v>
      </c>
      <c r="I10" s="29">
        <v>34</v>
      </c>
      <c r="J10" s="29">
        <v>17</v>
      </c>
      <c r="K10" s="29">
        <v>4</v>
      </c>
      <c r="L10" s="29">
        <v>13</v>
      </c>
      <c r="M10" s="29">
        <v>77</v>
      </c>
      <c r="N10" s="29">
        <v>67</v>
      </c>
      <c r="O10" s="29">
        <v>55</v>
      </c>
      <c r="P10" s="14">
        <f t="shared" ref="P10:P12" si="54">M10-N10</f>
        <v>10</v>
      </c>
      <c r="Q10" s="16">
        <f t="shared" ref="Q10:Q11" si="55">O10/I10</f>
        <v>1.6176470588235294</v>
      </c>
      <c r="R10" s="35" t="s">
        <v>474</v>
      </c>
      <c r="S10" s="37" t="s">
        <v>473</v>
      </c>
      <c r="T10" s="39">
        <v>17</v>
      </c>
      <c r="U10" s="29">
        <v>8</v>
      </c>
      <c r="V10" s="29">
        <v>4</v>
      </c>
      <c r="W10" s="29">
        <v>5</v>
      </c>
      <c r="X10" s="29">
        <v>38</v>
      </c>
      <c r="Y10" s="29">
        <v>27</v>
      </c>
      <c r="Z10" s="67">
        <f t="shared" si="41"/>
        <v>1.6470588235294117</v>
      </c>
      <c r="AA10" s="29">
        <f t="shared" si="33"/>
        <v>17</v>
      </c>
      <c r="AB10" s="29">
        <f t="shared" ref="AB10" si="56">J10-U10</f>
        <v>9</v>
      </c>
      <c r="AC10" s="29">
        <f t="shared" ref="AC10" si="57">K10-V10</f>
        <v>0</v>
      </c>
      <c r="AD10" s="29">
        <f t="shared" ref="AD10" si="58">L10-W10</f>
        <v>8</v>
      </c>
      <c r="AE10" s="29">
        <f t="shared" ref="AE10" si="59">M10-X10</f>
        <v>39</v>
      </c>
      <c r="AF10" s="29">
        <f t="shared" ref="AF10" si="60">N10-Y10</f>
        <v>40</v>
      </c>
      <c r="AG10" s="67">
        <f t="shared" si="53"/>
        <v>1.588235294117647</v>
      </c>
      <c r="AH10" s="2" t="str">
        <f t="shared" si="21"/>
        <v>Home</v>
      </c>
      <c r="AI10">
        <v>45</v>
      </c>
      <c r="AJ10" s="2">
        <v>39</v>
      </c>
      <c r="AK10" s="38" t="s">
        <v>589</v>
      </c>
    </row>
    <row r="11" spans="1:38">
      <c r="A11" s="12" t="s">
        <v>460</v>
      </c>
      <c r="B11" s="20">
        <v>6</v>
      </c>
      <c r="C11" s="14">
        <v>1</v>
      </c>
      <c r="D11" s="14">
        <v>1</v>
      </c>
      <c r="E11" s="14">
        <v>4</v>
      </c>
      <c r="F11" s="14"/>
      <c r="G11" s="14">
        <v>12</v>
      </c>
      <c r="H11" s="21">
        <v>16</v>
      </c>
      <c r="I11" s="29">
        <v>42</v>
      </c>
      <c r="J11" s="29">
        <v>5</v>
      </c>
      <c r="K11" s="29">
        <v>12</v>
      </c>
      <c r="L11" s="29">
        <v>25</v>
      </c>
      <c r="M11" s="29">
        <v>45</v>
      </c>
      <c r="N11" s="29">
        <v>105</v>
      </c>
      <c r="O11" s="29">
        <v>27</v>
      </c>
      <c r="P11" s="14">
        <f t="shared" si="54"/>
        <v>-60</v>
      </c>
      <c r="Q11" s="16">
        <f t="shared" si="55"/>
        <v>0.6428571428571429</v>
      </c>
      <c r="R11" s="35" t="s">
        <v>469</v>
      </c>
      <c r="S11" s="2" t="s">
        <v>358</v>
      </c>
      <c r="T11" s="39">
        <v>21</v>
      </c>
      <c r="U11" s="29">
        <v>2</v>
      </c>
      <c r="V11" s="29">
        <v>7</v>
      </c>
      <c r="W11" s="29">
        <v>12</v>
      </c>
      <c r="X11" s="29">
        <v>23</v>
      </c>
      <c r="Y11" s="29">
        <v>47</v>
      </c>
      <c r="Z11" s="67">
        <f t="shared" si="41"/>
        <v>0.61904761904761907</v>
      </c>
      <c r="AA11" s="29">
        <f t="shared" si="33"/>
        <v>21</v>
      </c>
      <c r="AB11" s="29">
        <f t="shared" ref="AB11" si="61">J11-U11</f>
        <v>3</v>
      </c>
      <c r="AC11" s="29">
        <f t="shared" ref="AC11" si="62">K11-V11</f>
        <v>5</v>
      </c>
      <c r="AD11" s="29">
        <f t="shared" ref="AD11" si="63">L11-W11</f>
        <v>13</v>
      </c>
      <c r="AE11" s="29">
        <f t="shared" ref="AE11" si="64">M11-X11</f>
        <v>22</v>
      </c>
      <c r="AF11" s="29">
        <f t="shared" ref="AF11" si="65">N11-Y11</f>
        <v>58</v>
      </c>
      <c r="AG11" s="67">
        <f t="shared" si="53"/>
        <v>0.66666666666666663</v>
      </c>
      <c r="AH11" s="2" t="str">
        <f t="shared" ref="AH11:AH74" si="66">IF(Z11&gt;AG11,"Home",IF(Z11=AG11,"Same","Away"))</f>
        <v>Away</v>
      </c>
      <c r="AI11">
        <v>56</v>
      </c>
      <c r="AJ11" s="2">
        <v>51</v>
      </c>
      <c r="AK11" s="38" t="s">
        <v>588</v>
      </c>
    </row>
    <row r="12" spans="1:38">
      <c r="A12" s="12" t="s">
        <v>455</v>
      </c>
      <c r="B12" s="20">
        <v>12</v>
      </c>
      <c r="C12" s="14">
        <v>8</v>
      </c>
      <c r="D12" s="14">
        <v>0</v>
      </c>
      <c r="E12" s="14">
        <v>4</v>
      </c>
      <c r="F12" s="14"/>
      <c r="G12" s="14">
        <v>30</v>
      </c>
      <c r="H12" s="21">
        <v>19</v>
      </c>
      <c r="I12" s="29">
        <v>44</v>
      </c>
      <c r="J12" s="29">
        <v>23</v>
      </c>
      <c r="K12" s="29">
        <v>10</v>
      </c>
      <c r="L12" s="29">
        <v>11</v>
      </c>
      <c r="M12" s="29">
        <v>90</v>
      </c>
      <c r="N12" s="29">
        <v>57</v>
      </c>
      <c r="O12" s="29">
        <v>79</v>
      </c>
      <c r="P12" s="14">
        <f t="shared" si="54"/>
        <v>33</v>
      </c>
      <c r="Q12" s="16">
        <f t="shared" ref="Q12" si="67">O12/I12</f>
        <v>1.7954545454545454</v>
      </c>
      <c r="R12" s="35" t="s">
        <v>459</v>
      </c>
      <c r="S12" s="2" t="s">
        <v>358</v>
      </c>
      <c r="T12" s="39">
        <v>22</v>
      </c>
      <c r="U12" s="29">
        <v>13</v>
      </c>
      <c r="V12" s="29">
        <v>6</v>
      </c>
      <c r="W12" s="29">
        <v>3</v>
      </c>
      <c r="X12" s="29">
        <v>51</v>
      </c>
      <c r="Y12" s="29">
        <v>27</v>
      </c>
      <c r="Z12" s="67">
        <f t="shared" si="41"/>
        <v>2.0454545454545454</v>
      </c>
      <c r="AA12" s="29">
        <f t="shared" si="33"/>
        <v>22</v>
      </c>
      <c r="AB12" s="29">
        <f t="shared" ref="AB12:AF12" si="68">J12-U12</f>
        <v>10</v>
      </c>
      <c r="AC12" s="29">
        <f t="shared" si="68"/>
        <v>4</v>
      </c>
      <c r="AD12" s="29">
        <f t="shared" si="68"/>
        <v>8</v>
      </c>
      <c r="AE12" s="29">
        <f t="shared" si="68"/>
        <v>39</v>
      </c>
      <c r="AF12" s="29">
        <f t="shared" si="68"/>
        <v>30</v>
      </c>
      <c r="AG12" s="67">
        <f t="shared" si="53"/>
        <v>1.5454545454545454</v>
      </c>
      <c r="AH12" s="2" t="str">
        <f t="shared" si="66"/>
        <v>Home</v>
      </c>
      <c r="AI12">
        <v>27</v>
      </c>
      <c r="AJ12" s="2">
        <v>24</v>
      </c>
      <c r="AK12" s="38" t="s">
        <v>587</v>
      </c>
    </row>
    <row r="13" spans="1:38">
      <c r="A13" s="12" t="s">
        <v>450</v>
      </c>
      <c r="B13" s="20">
        <f>SUM(C13:F13)</f>
        <v>5</v>
      </c>
      <c r="C13" s="14">
        <v>0</v>
      </c>
      <c r="D13" s="14">
        <v>1</v>
      </c>
      <c r="E13" s="14">
        <v>4</v>
      </c>
      <c r="F13" s="14"/>
      <c r="G13" s="14">
        <v>2</v>
      </c>
      <c r="H13" s="21">
        <v>17</v>
      </c>
      <c r="I13" s="29">
        <v>42</v>
      </c>
      <c r="J13" s="29">
        <v>26</v>
      </c>
      <c r="K13" s="29">
        <v>8</v>
      </c>
      <c r="L13" s="29">
        <v>8</v>
      </c>
      <c r="M13" s="29">
        <v>104</v>
      </c>
      <c r="N13" s="29">
        <v>46</v>
      </c>
      <c r="O13" s="29">
        <v>86</v>
      </c>
      <c r="P13" s="14">
        <f t="shared" ref="P13" si="69">M13-N13</f>
        <v>58</v>
      </c>
      <c r="Q13" s="16">
        <f t="shared" ref="Q13" si="70">O13/I13</f>
        <v>2.0476190476190474</v>
      </c>
      <c r="R13" s="35" t="s">
        <v>366</v>
      </c>
      <c r="S13" s="2" t="s">
        <v>358</v>
      </c>
      <c r="T13" s="39">
        <f>U13+V13+W13</f>
        <v>21</v>
      </c>
      <c r="U13" s="29">
        <v>12</v>
      </c>
      <c r="V13" s="29">
        <v>2</v>
      </c>
      <c r="W13" s="29">
        <v>7</v>
      </c>
      <c r="X13" s="29">
        <v>40</v>
      </c>
      <c r="Y13" s="29">
        <v>22</v>
      </c>
      <c r="Z13" s="67">
        <f t="shared" si="41"/>
        <v>1.8095238095238095</v>
      </c>
      <c r="AA13" s="29">
        <f t="shared" ref="AA13:AA76" si="71">I13-T13</f>
        <v>21</v>
      </c>
      <c r="AB13" s="29">
        <f t="shared" ref="AB13:AB76" si="72">J13-U13</f>
        <v>14</v>
      </c>
      <c r="AC13" s="29">
        <f t="shared" ref="AC13:AC76" si="73">K13-V13</f>
        <v>6</v>
      </c>
      <c r="AD13" s="29">
        <f t="shared" ref="AD13:AD76" si="74">L13-W13</f>
        <v>1</v>
      </c>
      <c r="AE13" s="29">
        <f t="shared" ref="AE13:AE76" si="75">M13-X13</f>
        <v>64</v>
      </c>
      <c r="AF13" s="29">
        <f t="shared" ref="AF13:AF76" si="76">N13-Y13</f>
        <v>24</v>
      </c>
      <c r="AG13" s="67">
        <f t="shared" si="53"/>
        <v>2.2857142857142856</v>
      </c>
      <c r="AH13" s="2" t="str">
        <f t="shared" si="66"/>
        <v>Away</v>
      </c>
      <c r="AI13">
        <v>32</v>
      </c>
      <c r="AJ13" s="2">
        <v>29</v>
      </c>
      <c r="AK13" s="38" t="s">
        <v>586</v>
      </c>
    </row>
    <row r="14" spans="1:38" outlineLevel="1">
      <c r="A14" s="12" t="s">
        <v>448</v>
      </c>
      <c r="B14" s="20">
        <f t="shared" ref="B14:B77" si="77">SUM(C14:F14)</f>
        <v>9</v>
      </c>
      <c r="C14" s="14">
        <v>4</v>
      </c>
      <c r="D14" s="14">
        <v>1</v>
      </c>
      <c r="E14" s="14">
        <v>4</v>
      </c>
      <c r="F14" s="14"/>
      <c r="G14" s="14">
        <v>17</v>
      </c>
      <c r="H14" s="21">
        <v>19</v>
      </c>
      <c r="I14" s="29">
        <v>40</v>
      </c>
      <c r="J14" s="29">
        <v>19</v>
      </c>
      <c r="K14" s="29">
        <v>4</v>
      </c>
      <c r="L14" s="29">
        <v>17</v>
      </c>
      <c r="M14" s="29">
        <v>77</v>
      </c>
      <c r="N14" s="29">
        <v>68</v>
      </c>
      <c r="O14" s="29">
        <v>61</v>
      </c>
      <c r="P14" s="14">
        <f t="shared" ref="P14:P19" si="78">M14-N14</f>
        <v>9</v>
      </c>
      <c r="Q14" s="16">
        <f t="shared" ref="Q14" si="79">O14/I14</f>
        <v>1.5249999999999999</v>
      </c>
      <c r="R14" s="35" t="s">
        <v>199</v>
      </c>
      <c r="S14" s="2" t="s">
        <v>358</v>
      </c>
      <c r="T14" s="39">
        <f t="shared" ref="T14:T77" si="80">U14+V14+W14</f>
        <v>20</v>
      </c>
      <c r="U14" s="29">
        <v>7</v>
      </c>
      <c r="V14" s="29">
        <v>4</v>
      </c>
      <c r="W14" s="29">
        <v>9</v>
      </c>
      <c r="X14" s="29">
        <v>33</v>
      </c>
      <c r="Y14" s="29">
        <v>38</v>
      </c>
      <c r="Z14" s="67">
        <f t="shared" si="41"/>
        <v>1.25</v>
      </c>
      <c r="AA14" s="29">
        <f t="shared" si="71"/>
        <v>20</v>
      </c>
      <c r="AB14" s="29">
        <f t="shared" si="72"/>
        <v>12</v>
      </c>
      <c r="AC14" s="29">
        <f t="shared" si="73"/>
        <v>0</v>
      </c>
      <c r="AD14" s="29">
        <f t="shared" si="74"/>
        <v>8</v>
      </c>
      <c r="AE14" s="29">
        <f t="shared" si="75"/>
        <v>44</v>
      </c>
      <c r="AF14" s="29">
        <f t="shared" si="76"/>
        <v>30</v>
      </c>
      <c r="AG14" s="67">
        <f t="shared" si="53"/>
        <v>1.8</v>
      </c>
      <c r="AH14" s="2" t="str">
        <f t="shared" si="66"/>
        <v>Away</v>
      </c>
      <c r="AI14">
        <v>40</v>
      </c>
      <c r="AJ14" s="2">
        <v>34</v>
      </c>
      <c r="AK14" s="38" t="s">
        <v>586</v>
      </c>
    </row>
    <row r="15" spans="1:38" outlineLevel="1">
      <c r="A15" s="12" t="s">
        <v>442</v>
      </c>
      <c r="B15" s="20">
        <f t="shared" si="77"/>
        <v>12</v>
      </c>
      <c r="C15" s="14">
        <v>6</v>
      </c>
      <c r="D15" s="14">
        <v>2</v>
      </c>
      <c r="E15" s="14">
        <v>4</v>
      </c>
      <c r="F15" s="14"/>
      <c r="G15" s="14">
        <v>27</v>
      </c>
      <c r="H15" s="21">
        <v>24</v>
      </c>
      <c r="I15" s="29">
        <v>42</v>
      </c>
      <c r="J15" s="29">
        <v>24</v>
      </c>
      <c r="K15" s="29">
        <v>6</v>
      </c>
      <c r="L15" s="29">
        <v>12</v>
      </c>
      <c r="M15" s="29">
        <v>87</v>
      </c>
      <c r="N15" s="29">
        <v>61</v>
      </c>
      <c r="O15" s="29">
        <v>78</v>
      </c>
      <c r="P15" s="14">
        <f t="shared" si="78"/>
        <v>26</v>
      </c>
      <c r="Q15" s="16">
        <f t="shared" ref="Q15:Q16" si="81">O15/I15</f>
        <v>1.8571428571428572</v>
      </c>
      <c r="R15" s="35" t="s">
        <v>214</v>
      </c>
      <c r="S15" s="2" t="s">
        <v>358</v>
      </c>
      <c r="T15" s="39">
        <f t="shared" si="80"/>
        <v>21</v>
      </c>
      <c r="U15" s="29">
        <v>11</v>
      </c>
      <c r="V15" s="29">
        <v>2</v>
      </c>
      <c r="W15" s="29">
        <v>8</v>
      </c>
      <c r="X15" s="29">
        <v>41</v>
      </c>
      <c r="Y15" s="29">
        <v>32</v>
      </c>
      <c r="Z15" s="67">
        <f t="shared" ref="Z15:Z78" si="82">(U15*3+V15)/T15</f>
        <v>1.6666666666666667</v>
      </c>
      <c r="AA15" s="29">
        <f t="shared" si="71"/>
        <v>21</v>
      </c>
      <c r="AB15" s="29">
        <f t="shared" si="72"/>
        <v>13</v>
      </c>
      <c r="AC15" s="29">
        <f t="shared" si="73"/>
        <v>4</v>
      </c>
      <c r="AD15" s="29">
        <f t="shared" si="74"/>
        <v>4</v>
      </c>
      <c r="AE15" s="29">
        <f t="shared" si="75"/>
        <v>46</v>
      </c>
      <c r="AF15" s="29">
        <f t="shared" si="76"/>
        <v>29</v>
      </c>
      <c r="AG15" s="67">
        <f t="shared" ref="AG15:AG78" si="83">(AB15*3+AC15)/AA15</f>
        <v>2.0476190476190474</v>
      </c>
      <c r="AH15" s="2" t="str">
        <f t="shared" si="66"/>
        <v>Away</v>
      </c>
      <c r="AI15">
        <v>32</v>
      </c>
      <c r="AJ15" s="2">
        <v>27</v>
      </c>
      <c r="AK15" s="38" t="s">
        <v>585</v>
      </c>
    </row>
    <row r="16" spans="1:38" outlineLevel="1">
      <c r="A16" s="12" t="s">
        <v>383</v>
      </c>
      <c r="B16" s="20">
        <f t="shared" si="77"/>
        <v>11</v>
      </c>
      <c r="C16" s="14">
        <v>8</v>
      </c>
      <c r="D16" s="14">
        <v>0</v>
      </c>
      <c r="E16" s="14">
        <v>3</v>
      </c>
      <c r="F16" s="14"/>
      <c r="G16" s="14">
        <v>24</v>
      </c>
      <c r="H16" s="21">
        <v>16</v>
      </c>
      <c r="I16" s="29">
        <v>42</v>
      </c>
      <c r="J16" s="29">
        <v>23</v>
      </c>
      <c r="K16" s="29">
        <v>6</v>
      </c>
      <c r="L16" s="29">
        <v>13</v>
      </c>
      <c r="M16" s="29">
        <v>85</v>
      </c>
      <c r="N16" s="29">
        <v>72</v>
      </c>
      <c r="O16" s="29">
        <v>75</v>
      </c>
      <c r="P16" s="14">
        <f t="shared" si="78"/>
        <v>13</v>
      </c>
      <c r="Q16" s="16">
        <f t="shared" si="81"/>
        <v>1.7857142857142858</v>
      </c>
      <c r="R16" s="35" t="s">
        <v>198</v>
      </c>
      <c r="S16" s="2" t="s">
        <v>358</v>
      </c>
      <c r="T16" s="39">
        <f t="shared" si="80"/>
        <v>21</v>
      </c>
      <c r="U16" s="29">
        <v>12</v>
      </c>
      <c r="V16" s="29">
        <v>1</v>
      </c>
      <c r="W16" s="29">
        <v>8</v>
      </c>
      <c r="X16" s="29">
        <v>46</v>
      </c>
      <c r="Y16" s="29">
        <v>42</v>
      </c>
      <c r="Z16" s="67">
        <f t="shared" si="82"/>
        <v>1.7619047619047619</v>
      </c>
      <c r="AA16" s="29">
        <f t="shared" si="71"/>
        <v>21</v>
      </c>
      <c r="AB16" s="29">
        <f t="shared" si="72"/>
        <v>11</v>
      </c>
      <c r="AC16" s="29">
        <f t="shared" si="73"/>
        <v>5</v>
      </c>
      <c r="AD16" s="29">
        <f t="shared" si="74"/>
        <v>5</v>
      </c>
      <c r="AE16" s="29">
        <f t="shared" si="75"/>
        <v>39</v>
      </c>
      <c r="AF16" s="29">
        <f t="shared" si="76"/>
        <v>30</v>
      </c>
      <c r="AG16" s="67">
        <f t="shared" si="83"/>
        <v>1.8095238095238095</v>
      </c>
      <c r="AH16" s="2" t="str">
        <f t="shared" si="66"/>
        <v>Away</v>
      </c>
      <c r="AI16">
        <v>31</v>
      </c>
      <c r="AJ16" s="2">
        <v>25</v>
      </c>
      <c r="AK16" s="38" t="s">
        <v>585</v>
      </c>
    </row>
    <row r="17" spans="1:38" outlineLevel="1">
      <c r="A17" s="12" t="s">
        <v>376</v>
      </c>
      <c r="B17" s="20">
        <f t="shared" si="77"/>
        <v>7</v>
      </c>
      <c r="C17" s="14">
        <v>3</v>
      </c>
      <c r="D17" s="14">
        <v>0</v>
      </c>
      <c r="E17" s="14">
        <v>4</v>
      </c>
      <c r="F17" s="14"/>
      <c r="G17" s="14">
        <v>11</v>
      </c>
      <c r="H17" s="21">
        <v>13</v>
      </c>
      <c r="I17" s="29">
        <v>42</v>
      </c>
      <c r="J17" s="29">
        <v>15</v>
      </c>
      <c r="K17" s="29">
        <v>9</v>
      </c>
      <c r="L17" s="29">
        <v>18</v>
      </c>
      <c r="M17" s="29">
        <v>71</v>
      </c>
      <c r="N17" s="29">
        <v>77</v>
      </c>
      <c r="O17" s="29" t="s">
        <v>381</v>
      </c>
      <c r="P17" s="34">
        <f t="shared" si="78"/>
        <v>-6</v>
      </c>
      <c r="Q17" s="16">
        <f>(((J17*3)-6)+K17)/I17</f>
        <v>1.1428571428571428</v>
      </c>
      <c r="R17" s="35" t="s">
        <v>382</v>
      </c>
      <c r="S17" s="2" t="s">
        <v>358</v>
      </c>
      <c r="T17" s="39">
        <f t="shared" si="80"/>
        <v>21</v>
      </c>
      <c r="U17" s="29">
        <v>7</v>
      </c>
      <c r="V17" s="29">
        <v>2</v>
      </c>
      <c r="W17" s="29">
        <v>12</v>
      </c>
      <c r="X17" s="29">
        <v>32</v>
      </c>
      <c r="Y17" s="29">
        <v>41</v>
      </c>
      <c r="Z17" s="67">
        <f t="shared" si="82"/>
        <v>1.0952380952380953</v>
      </c>
      <c r="AA17" s="29">
        <f t="shared" si="71"/>
        <v>21</v>
      </c>
      <c r="AB17" s="29">
        <f t="shared" si="72"/>
        <v>8</v>
      </c>
      <c r="AC17" s="29">
        <f t="shared" si="73"/>
        <v>7</v>
      </c>
      <c r="AD17" s="29">
        <f t="shared" si="74"/>
        <v>6</v>
      </c>
      <c r="AE17" s="29">
        <f t="shared" si="75"/>
        <v>39</v>
      </c>
      <c r="AF17" s="29">
        <f t="shared" si="76"/>
        <v>36</v>
      </c>
      <c r="AG17" s="67">
        <f t="shared" si="83"/>
        <v>1.4761904761904763</v>
      </c>
      <c r="AH17" s="2" t="str">
        <f t="shared" si="66"/>
        <v>Away</v>
      </c>
      <c r="AI17">
        <v>47</v>
      </c>
      <c r="AJ17" s="2">
        <v>39</v>
      </c>
      <c r="AK17" s="38" t="s">
        <v>584</v>
      </c>
      <c r="AL17" s="38" t="s">
        <v>585</v>
      </c>
    </row>
    <row r="18" spans="1:38" outlineLevel="1">
      <c r="A18" s="12" t="s">
        <v>374</v>
      </c>
      <c r="B18" s="20">
        <f t="shared" si="77"/>
        <v>9</v>
      </c>
      <c r="C18" s="14">
        <v>4</v>
      </c>
      <c r="D18" s="14">
        <v>1</v>
      </c>
      <c r="E18" s="14">
        <v>4</v>
      </c>
      <c r="F18" s="14"/>
      <c r="G18" s="14">
        <v>18</v>
      </c>
      <c r="H18" s="21">
        <v>15</v>
      </c>
      <c r="I18" s="29">
        <v>40</v>
      </c>
      <c r="J18" s="29">
        <v>15</v>
      </c>
      <c r="K18" s="29">
        <v>7</v>
      </c>
      <c r="L18" s="29">
        <v>18</v>
      </c>
      <c r="M18" s="29">
        <v>60</v>
      </c>
      <c r="N18" s="29">
        <v>72</v>
      </c>
      <c r="O18" s="29">
        <v>52</v>
      </c>
      <c r="P18" s="34">
        <f t="shared" si="78"/>
        <v>-12</v>
      </c>
      <c r="Q18" s="16">
        <f t="shared" ref="Q18:Q25" si="84">O18/I18</f>
        <v>1.3</v>
      </c>
      <c r="R18" s="18" t="s">
        <v>205</v>
      </c>
      <c r="S18" s="2" t="s">
        <v>358</v>
      </c>
      <c r="T18" s="39">
        <f t="shared" si="80"/>
        <v>20</v>
      </c>
      <c r="U18" s="29">
        <v>5</v>
      </c>
      <c r="V18" s="29">
        <v>6</v>
      </c>
      <c r="W18" s="29">
        <v>9</v>
      </c>
      <c r="X18" s="29">
        <v>34</v>
      </c>
      <c r="Y18" s="29">
        <v>40</v>
      </c>
      <c r="Z18" s="67">
        <f t="shared" si="82"/>
        <v>1.05</v>
      </c>
      <c r="AA18" s="29">
        <f t="shared" si="71"/>
        <v>20</v>
      </c>
      <c r="AB18" s="29">
        <f t="shared" si="72"/>
        <v>10</v>
      </c>
      <c r="AC18" s="29">
        <f t="shared" si="73"/>
        <v>1</v>
      </c>
      <c r="AD18" s="29">
        <f t="shared" si="74"/>
        <v>9</v>
      </c>
      <c r="AE18" s="29">
        <f t="shared" si="75"/>
        <v>26</v>
      </c>
      <c r="AF18" s="29">
        <f t="shared" si="76"/>
        <v>32</v>
      </c>
      <c r="AG18" s="67">
        <f t="shared" si="83"/>
        <v>1.55</v>
      </c>
      <c r="AH18" s="2" t="str">
        <f t="shared" si="66"/>
        <v>Away</v>
      </c>
      <c r="AI18">
        <v>43</v>
      </c>
      <c r="AJ18" s="2">
        <v>35</v>
      </c>
      <c r="AK18" s="38" t="s">
        <v>584</v>
      </c>
    </row>
    <row r="19" spans="1:38" outlineLevel="1">
      <c r="A19" s="12" t="s">
        <v>367</v>
      </c>
      <c r="B19" s="20">
        <f t="shared" si="77"/>
        <v>11</v>
      </c>
      <c r="C19" s="14">
        <v>6</v>
      </c>
      <c r="D19" s="14">
        <v>0</v>
      </c>
      <c r="E19" s="14">
        <v>4</v>
      </c>
      <c r="F19" s="14">
        <v>1</v>
      </c>
      <c r="G19" s="14">
        <v>26</v>
      </c>
      <c r="H19" s="21">
        <v>18</v>
      </c>
      <c r="I19" s="29">
        <v>42</v>
      </c>
      <c r="J19" s="29">
        <v>22</v>
      </c>
      <c r="K19" s="29">
        <v>5</v>
      </c>
      <c r="L19" s="29">
        <v>15</v>
      </c>
      <c r="M19" s="29">
        <v>83</v>
      </c>
      <c r="N19" s="29">
        <v>58</v>
      </c>
      <c r="O19" s="29">
        <v>71</v>
      </c>
      <c r="P19" s="14">
        <f t="shared" si="78"/>
        <v>25</v>
      </c>
      <c r="Q19" s="16">
        <f t="shared" si="84"/>
        <v>1.6904761904761905</v>
      </c>
      <c r="R19" s="18" t="s">
        <v>198</v>
      </c>
      <c r="S19" s="2" t="s">
        <v>358</v>
      </c>
      <c r="T19" s="39">
        <f t="shared" si="80"/>
        <v>21</v>
      </c>
      <c r="U19" s="29">
        <v>11</v>
      </c>
      <c r="V19" s="29">
        <v>3</v>
      </c>
      <c r="W19" s="29">
        <v>7</v>
      </c>
      <c r="X19" s="29">
        <v>37</v>
      </c>
      <c r="Y19" s="29">
        <v>26</v>
      </c>
      <c r="Z19" s="67">
        <f t="shared" si="82"/>
        <v>1.7142857142857142</v>
      </c>
      <c r="AA19" s="29">
        <f t="shared" si="71"/>
        <v>21</v>
      </c>
      <c r="AB19" s="29">
        <f t="shared" si="72"/>
        <v>11</v>
      </c>
      <c r="AC19" s="29">
        <f t="shared" si="73"/>
        <v>2</v>
      </c>
      <c r="AD19" s="29">
        <f t="shared" si="74"/>
        <v>8</v>
      </c>
      <c r="AE19" s="29">
        <f t="shared" si="75"/>
        <v>46</v>
      </c>
      <c r="AF19" s="29">
        <f t="shared" si="76"/>
        <v>32</v>
      </c>
      <c r="AG19" s="67">
        <f t="shared" si="83"/>
        <v>1.6666666666666667</v>
      </c>
      <c r="AH19" s="2" t="str">
        <f t="shared" si="66"/>
        <v>Home</v>
      </c>
      <c r="AI19">
        <v>33</v>
      </c>
      <c r="AJ19" s="2">
        <v>27</v>
      </c>
      <c r="AK19" s="38" t="s">
        <v>584</v>
      </c>
    </row>
    <row r="20" spans="1:38" outlineLevel="1">
      <c r="A20" s="12" t="s">
        <v>365</v>
      </c>
      <c r="B20" s="20">
        <f t="shared" si="77"/>
        <v>13</v>
      </c>
      <c r="C20" s="14">
        <v>8</v>
      </c>
      <c r="D20" s="14">
        <v>0</v>
      </c>
      <c r="E20" s="14">
        <v>4</v>
      </c>
      <c r="F20" s="14">
        <v>1</v>
      </c>
      <c r="G20" s="14">
        <v>25</v>
      </c>
      <c r="H20" s="21">
        <v>23</v>
      </c>
      <c r="I20" s="29">
        <v>42</v>
      </c>
      <c r="J20" s="29">
        <v>22</v>
      </c>
      <c r="K20" s="29">
        <v>11</v>
      </c>
      <c r="L20" s="29">
        <v>9</v>
      </c>
      <c r="M20" s="29">
        <v>85</v>
      </c>
      <c r="N20" s="29">
        <v>55</v>
      </c>
      <c r="O20" s="29">
        <v>77</v>
      </c>
      <c r="P20" s="14">
        <f t="shared" ref="P20:P25" si="85">M20-N20</f>
        <v>30</v>
      </c>
      <c r="Q20" s="16">
        <f t="shared" si="84"/>
        <v>1.8333333333333333</v>
      </c>
      <c r="R20" s="18" t="s">
        <v>366</v>
      </c>
      <c r="S20" s="2" t="s">
        <v>358</v>
      </c>
      <c r="T20" s="39">
        <f t="shared" si="80"/>
        <v>20</v>
      </c>
      <c r="U20" s="29">
        <v>10</v>
      </c>
      <c r="V20" s="29">
        <v>5</v>
      </c>
      <c r="W20" s="29">
        <v>5</v>
      </c>
      <c r="X20" s="29">
        <v>35</v>
      </c>
      <c r="Y20" s="29">
        <v>23</v>
      </c>
      <c r="Z20" s="67">
        <f t="shared" si="82"/>
        <v>1.75</v>
      </c>
      <c r="AA20" s="29">
        <f t="shared" si="71"/>
        <v>22</v>
      </c>
      <c r="AB20" s="29">
        <f t="shared" si="72"/>
        <v>12</v>
      </c>
      <c r="AC20" s="29">
        <f t="shared" si="73"/>
        <v>6</v>
      </c>
      <c r="AD20" s="29">
        <f t="shared" si="74"/>
        <v>4</v>
      </c>
      <c r="AE20" s="29">
        <f t="shared" si="75"/>
        <v>50</v>
      </c>
      <c r="AF20" s="29">
        <f t="shared" si="76"/>
        <v>32</v>
      </c>
      <c r="AG20" s="67">
        <f t="shared" si="83"/>
        <v>1.9090909090909092</v>
      </c>
      <c r="AH20" s="2" t="str">
        <f t="shared" si="66"/>
        <v>Away</v>
      </c>
      <c r="AI20">
        <v>32</v>
      </c>
      <c r="AJ20" s="2">
        <v>28</v>
      </c>
      <c r="AK20" s="38" t="s">
        <v>584</v>
      </c>
    </row>
    <row r="21" spans="1:38" outlineLevel="1">
      <c r="A21" s="12" t="s">
        <v>361</v>
      </c>
      <c r="B21" s="20">
        <f t="shared" si="77"/>
        <v>11</v>
      </c>
      <c r="C21" s="14">
        <v>5</v>
      </c>
      <c r="D21" s="14">
        <v>1</v>
      </c>
      <c r="E21" s="14">
        <v>4</v>
      </c>
      <c r="F21" s="14">
        <v>1</v>
      </c>
      <c r="G21" s="14">
        <v>14</v>
      </c>
      <c r="H21" s="21">
        <v>20</v>
      </c>
      <c r="I21" s="29">
        <v>42</v>
      </c>
      <c r="J21" s="29">
        <v>16</v>
      </c>
      <c r="K21" s="29">
        <v>13</v>
      </c>
      <c r="L21" s="29">
        <v>13</v>
      </c>
      <c r="M21" s="29">
        <v>66</v>
      </c>
      <c r="N21" s="29">
        <v>58</v>
      </c>
      <c r="O21" s="29">
        <v>61</v>
      </c>
      <c r="P21" s="14">
        <f t="shared" si="85"/>
        <v>8</v>
      </c>
      <c r="Q21" s="16">
        <f t="shared" si="84"/>
        <v>1.4523809523809523</v>
      </c>
      <c r="R21" s="18" t="s">
        <v>216</v>
      </c>
      <c r="S21" s="2" t="s">
        <v>358</v>
      </c>
      <c r="T21" s="39">
        <f t="shared" si="80"/>
        <v>21</v>
      </c>
      <c r="U21" s="29">
        <v>9</v>
      </c>
      <c r="V21" s="29">
        <v>5</v>
      </c>
      <c r="W21" s="29">
        <v>7</v>
      </c>
      <c r="X21" s="29">
        <v>32</v>
      </c>
      <c r="Y21" s="29">
        <v>29</v>
      </c>
      <c r="Z21" s="67">
        <f t="shared" si="82"/>
        <v>1.5238095238095237</v>
      </c>
      <c r="AA21" s="29">
        <f t="shared" si="71"/>
        <v>21</v>
      </c>
      <c r="AB21" s="29">
        <f t="shared" si="72"/>
        <v>7</v>
      </c>
      <c r="AC21" s="29">
        <f t="shared" si="73"/>
        <v>8</v>
      </c>
      <c r="AD21" s="29">
        <f t="shared" si="74"/>
        <v>6</v>
      </c>
      <c r="AE21" s="29">
        <f t="shared" si="75"/>
        <v>34</v>
      </c>
      <c r="AF21" s="29">
        <f t="shared" si="76"/>
        <v>29</v>
      </c>
      <c r="AG21" s="67">
        <f t="shared" si="83"/>
        <v>1.3809523809523809</v>
      </c>
      <c r="AH21" s="2" t="str">
        <f t="shared" si="66"/>
        <v>Home</v>
      </c>
      <c r="AI21">
        <v>30</v>
      </c>
      <c r="AJ21" s="2">
        <v>28</v>
      </c>
      <c r="AK21" s="38" t="s">
        <v>583</v>
      </c>
      <c r="AL21" s="38" t="s">
        <v>584</v>
      </c>
    </row>
    <row r="22" spans="1:38" outlineLevel="1">
      <c r="A22" s="12" t="s">
        <v>356</v>
      </c>
      <c r="B22" s="20">
        <f t="shared" si="77"/>
        <v>4</v>
      </c>
      <c r="C22" s="14">
        <v>0</v>
      </c>
      <c r="D22" s="14">
        <v>0</v>
      </c>
      <c r="E22" s="14">
        <v>4</v>
      </c>
      <c r="F22" s="14"/>
      <c r="G22" s="14">
        <v>3</v>
      </c>
      <c r="H22" s="21">
        <v>8</v>
      </c>
      <c r="I22" s="29">
        <v>42</v>
      </c>
      <c r="J22" s="29">
        <v>10</v>
      </c>
      <c r="K22" s="29">
        <v>10</v>
      </c>
      <c r="L22" s="29">
        <v>22</v>
      </c>
      <c r="M22" s="29">
        <v>44</v>
      </c>
      <c r="N22" s="29">
        <v>78</v>
      </c>
      <c r="O22" s="29">
        <v>40</v>
      </c>
      <c r="P22" s="30">
        <f t="shared" si="85"/>
        <v>-34</v>
      </c>
      <c r="Q22" s="16">
        <f t="shared" si="84"/>
        <v>0.95238095238095233</v>
      </c>
      <c r="R22" s="18" t="s">
        <v>357</v>
      </c>
      <c r="S22" s="2" t="s">
        <v>358</v>
      </c>
      <c r="T22" s="39">
        <f t="shared" si="80"/>
        <v>21</v>
      </c>
      <c r="U22" s="29">
        <v>7</v>
      </c>
      <c r="V22" s="29">
        <v>4</v>
      </c>
      <c r="W22" s="29">
        <v>10</v>
      </c>
      <c r="X22" s="29">
        <v>24</v>
      </c>
      <c r="Y22" s="29">
        <v>34</v>
      </c>
      <c r="Z22" s="67">
        <f t="shared" si="82"/>
        <v>1.1904761904761905</v>
      </c>
      <c r="AA22" s="29">
        <f t="shared" si="71"/>
        <v>21</v>
      </c>
      <c r="AB22" s="29">
        <f t="shared" si="72"/>
        <v>3</v>
      </c>
      <c r="AC22" s="29">
        <f t="shared" si="73"/>
        <v>6</v>
      </c>
      <c r="AD22" s="29">
        <f t="shared" si="74"/>
        <v>12</v>
      </c>
      <c r="AE22" s="29">
        <f t="shared" si="75"/>
        <v>20</v>
      </c>
      <c r="AF22" s="29">
        <f t="shared" si="76"/>
        <v>44</v>
      </c>
      <c r="AG22" s="67">
        <f t="shared" si="83"/>
        <v>0.7142857142857143</v>
      </c>
      <c r="AH22" s="2" t="str">
        <f t="shared" si="66"/>
        <v>Home</v>
      </c>
      <c r="AI22">
        <v>56</v>
      </c>
      <c r="AJ22" s="2">
        <v>51</v>
      </c>
      <c r="AK22" s="38" t="s">
        <v>582</v>
      </c>
    </row>
    <row r="23" spans="1:38" outlineLevel="1">
      <c r="A23" s="12" t="s">
        <v>317</v>
      </c>
      <c r="B23" s="20">
        <f t="shared" si="77"/>
        <v>14</v>
      </c>
      <c r="C23" s="14">
        <v>7</v>
      </c>
      <c r="D23" s="14">
        <v>1</v>
      </c>
      <c r="E23" s="14">
        <v>6</v>
      </c>
      <c r="F23" s="14"/>
      <c r="G23" s="14">
        <v>27</v>
      </c>
      <c r="H23" s="21">
        <v>21</v>
      </c>
      <c r="I23" s="29">
        <v>30</v>
      </c>
      <c r="J23" s="29">
        <v>5</v>
      </c>
      <c r="K23" s="29">
        <v>6</v>
      </c>
      <c r="L23" s="29">
        <v>19</v>
      </c>
      <c r="M23" s="29">
        <v>32</v>
      </c>
      <c r="N23" s="29">
        <v>64</v>
      </c>
      <c r="O23" s="29">
        <v>21</v>
      </c>
      <c r="P23" s="30">
        <f t="shared" si="85"/>
        <v>-32</v>
      </c>
      <c r="Q23" s="16">
        <f t="shared" si="84"/>
        <v>0.7</v>
      </c>
      <c r="R23" s="18" t="s">
        <v>223</v>
      </c>
      <c r="S23" s="2" t="s">
        <v>188</v>
      </c>
      <c r="T23" s="39">
        <f t="shared" si="80"/>
        <v>15</v>
      </c>
      <c r="U23" s="29">
        <v>2</v>
      </c>
      <c r="V23" s="29">
        <v>4</v>
      </c>
      <c r="W23" s="29">
        <v>9</v>
      </c>
      <c r="X23" s="29">
        <v>16</v>
      </c>
      <c r="Y23" s="29">
        <v>30</v>
      </c>
      <c r="Z23" s="67">
        <f t="shared" si="82"/>
        <v>0.66666666666666663</v>
      </c>
      <c r="AA23" s="29">
        <f t="shared" si="71"/>
        <v>15</v>
      </c>
      <c r="AB23" s="29">
        <f t="shared" si="72"/>
        <v>3</v>
      </c>
      <c r="AC23" s="29">
        <f t="shared" si="73"/>
        <v>2</v>
      </c>
      <c r="AD23" s="29">
        <f t="shared" si="74"/>
        <v>10</v>
      </c>
      <c r="AE23" s="29">
        <f t="shared" si="75"/>
        <v>16</v>
      </c>
      <c r="AF23" s="29">
        <f t="shared" si="76"/>
        <v>34</v>
      </c>
      <c r="AG23" s="67">
        <f t="shared" si="83"/>
        <v>0.73333333333333328</v>
      </c>
      <c r="AH23" s="2" t="str">
        <f t="shared" si="66"/>
        <v>Away</v>
      </c>
      <c r="AI23">
        <v>42</v>
      </c>
      <c r="AJ23" s="2">
        <v>38</v>
      </c>
      <c r="AK23" s="38" t="s">
        <v>581</v>
      </c>
      <c r="AL23" s="38" t="s">
        <v>582</v>
      </c>
    </row>
    <row r="24" spans="1:38" outlineLevel="1">
      <c r="A24" s="12" t="s">
        <v>262</v>
      </c>
      <c r="B24" s="20">
        <f t="shared" si="77"/>
        <v>10</v>
      </c>
      <c r="C24" s="14">
        <v>2</v>
      </c>
      <c r="D24" s="14">
        <v>2</v>
      </c>
      <c r="E24" s="14">
        <v>6</v>
      </c>
      <c r="F24" s="14"/>
      <c r="G24" s="14">
        <v>13</v>
      </c>
      <c r="H24" s="21">
        <v>23</v>
      </c>
      <c r="I24" s="29">
        <v>30</v>
      </c>
      <c r="J24" s="29">
        <v>8</v>
      </c>
      <c r="K24" s="29">
        <v>4</v>
      </c>
      <c r="L24" s="29">
        <v>18</v>
      </c>
      <c r="M24" s="29">
        <v>41</v>
      </c>
      <c r="N24" s="29">
        <v>64</v>
      </c>
      <c r="O24" s="29">
        <v>28</v>
      </c>
      <c r="P24" s="30">
        <f t="shared" si="85"/>
        <v>-23</v>
      </c>
      <c r="Q24" s="16">
        <f t="shared" si="84"/>
        <v>0.93333333333333335</v>
      </c>
      <c r="R24" s="18" t="s">
        <v>224</v>
      </c>
      <c r="S24" s="2" t="s">
        <v>188</v>
      </c>
      <c r="T24" s="39">
        <f t="shared" si="80"/>
        <v>15</v>
      </c>
      <c r="U24" s="29">
        <v>6</v>
      </c>
      <c r="V24" s="29">
        <v>1</v>
      </c>
      <c r="W24" s="29">
        <v>8</v>
      </c>
      <c r="X24" s="29">
        <v>24</v>
      </c>
      <c r="Y24" s="29">
        <v>34</v>
      </c>
      <c r="Z24" s="67">
        <f t="shared" si="82"/>
        <v>1.2666666666666666</v>
      </c>
      <c r="AA24" s="29">
        <f t="shared" si="71"/>
        <v>15</v>
      </c>
      <c r="AB24" s="29">
        <f t="shared" si="72"/>
        <v>2</v>
      </c>
      <c r="AC24" s="29">
        <f t="shared" si="73"/>
        <v>3</v>
      </c>
      <c r="AD24" s="29">
        <f t="shared" si="74"/>
        <v>10</v>
      </c>
      <c r="AE24" s="29">
        <f t="shared" si="75"/>
        <v>17</v>
      </c>
      <c r="AF24" s="29">
        <f t="shared" si="76"/>
        <v>30</v>
      </c>
      <c r="AG24" s="67">
        <f t="shared" si="83"/>
        <v>0.6</v>
      </c>
      <c r="AH24" s="2" t="str">
        <f t="shared" si="66"/>
        <v>Home</v>
      </c>
      <c r="AI24">
        <v>29</v>
      </c>
      <c r="AJ24" s="2">
        <v>26</v>
      </c>
      <c r="AK24" s="38" t="s">
        <v>581</v>
      </c>
    </row>
    <row r="25" spans="1:38" outlineLevel="1">
      <c r="A25" s="12" t="s">
        <v>105</v>
      </c>
      <c r="B25" s="20">
        <f t="shared" si="77"/>
        <v>4</v>
      </c>
      <c r="C25" s="14">
        <v>0</v>
      </c>
      <c r="D25" s="14">
        <v>1</v>
      </c>
      <c r="E25" s="14">
        <v>3</v>
      </c>
      <c r="F25" s="14"/>
      <c r="G25" s="14">
        <v>6</v>
      </c>
      <c r="H25" s="21">
        <v>12</v>
      </c>
      <c r="I25" s="29">
        <v>46</v>
      </c>
      <c r="J25" s="29">
        <v>5</v>
      </c>
      <c r="K25" s="29">
        <v>8</v>
      </c>
      <c r="L25" s="29">
        <v>33</v>
      </c>
      <c r="M25" s="29">
        <v>40</v>
      </c>
      <c r="N25" s="29">
        <v>117</v>
      </c>
      <c r="O25" s="29">
        <v>23</v>
      </c>
      <c r="P25" s="30">
        <f t="shared" si="85"/>
        <v>-77</v>
      </c>
      <c r="Q25" s="16">
        <f t="shared" si="84"/>
        <v>0.5</v>
      </c>
      <c r="R25" s="18" t="s">
        <v>196</v>
      </c>
      <c r="S25" s="2" t="s">
        <v>183</v>
      </c>
      <c r="T25" s="39">
        <f t="shared" si="80"/>
        <v>23</v>
      </c>
      <c r="U25" s="29">
        <v>2</v>
      </c>
      <c r="V25" s="29">
        <v>4</v>
      </c>
      <c r="W25" s="29">
        <v>17</v>
      </c>
      <c r="X25" s="29">
        <v>21</v>
      </c>
      <c r="Y25" s="29">
        <v>55</v>
      </c>
      <c r="Z25" s="67">
        <f t="shared" si="82"/>
        <v>0.43478260869565216</v>
      </c>
      <c r="AA25" s="29">
        <f t="shared" si="71"/>
        <v>23</v>
      </c>
      <c r="AB25" s="29">
        <f t="shared" si="72"/>
        <v>3</v>
      </c>
      <c r="AC25" s="29">
        <f t="shared" si="73"/>
        <v>4</v>
      </c>
      <c r="AD25" s="29">
        <f t="shared" si="74"/>
        <v>16</v>
      </c>
      <c r="AE25" s="29">
        <f t="shared" si="75"/>
        <v>19</v>
      </c>
      <c r="AF25" s="29">
        <f t="shared" si="76"/>
        <v>62</v>
      </c>
      <c r="AG25" s="67">
        <f t="shared" si="83"/>
        <v>0.56521739130434778</v>
      </c>
      <c r="AH25" s="2" t="str">
        <f t="shared" si="66"/>
        <v>Away</v>
      </c>
      <c r="AI25">
        <v>50</v>
      </c>
      <c r="AJ25" s="2">
        <v>41</v>
      </c>
      <c r="AK25" s="38" t="s">
        <v>421</v>
      </c>
    </row>
    <row r="26" spans="1:38" outlineLevel="1">
      <c r="A26" s="12" t="s">
        <v>106</v>
      </c>
      <c r="B26" s="20">
        <f t="shared" si="77"/>
        <v>9</v>
      </c>
      <c r="C26" s="14">
        <v>3</v>
      </c>
      <c r="D26" s="14">
        <v>2</v>
      </c>
      <c r="E26" s="14">
        <v>4</v>
      </c>
      <c r="F26" s="14"/>
      <c r="G26" s="14">
        <v>13</v>
      </c>
      <c r="H26" s="21">
        <v>14</v>
      </c>
      <c r="I26" s="29">
        <v>46</v>
      </c>
      <c r="J26" s="29">
        <v>19</v>
      </c>
      <c r="K26" s="29">
        <v>12</v>
      </c>
      <c r="L26" s="29">
        <v>15</v>
      </c>
      <c r="M26" s="29">
        <v>67</v>
      </c>
      <c r="N26" s="29">
        <v>66</v>
      </c>
      <c r="O26" s="29">
        <v>69</v>
      </c>
      <c r="P26" s="14">
        <f t="shared" ref="P26:P41" si="86">M26-N26</f>
        <v>1</v>
      </c>
      <c r="Q26" s="16">
        <f t="shared" ref="Q26:Q41" si="87">O26/I26</f>
        <v>1.5</v>
      </c>
      <c r="R26" s="18" t="s">
        <v>197</v>
      </c>
      <c r="S26" s="2" t="s">
        <v>183</v>
      </c>
      <c r="T26" s="39">
        <f t="shared" si="80"/>
        <v>23</v>
      </c>
      <c r="U26" s="29">
        <v>12</v>
      </c>
      <c r="V26" s="29">
        <v>5</v>
      </c>
      <c r="W26" s="29">
        <v>6</v>
      </c>
      <c r="X26" s="29">
        <v>37</v>
      </c>
      <c r="Y26" s="29">
        <v>34</v>
      </c>
      <c r="Z26" s="67">
        <f t="shared" si="82"/>
        <v>1.7826086956521738</v>
      </c>
      <c r="AA26" s="29">
        <f t="shared" si="71"/>
        <v>23</v>
      </c>
      <c r="AB26" s="29">
        <f t="shared" si="72"/>
        <v>7</v>
      </c>
      <c r="AC26" s="29">
        <f t="shared" si="73"/>
        <v>7</v>
      </c>
      <c r="AD26" s="29">
        <f t="shared" si="74"/>
        <v>9</v>
      </c>
      <c r="AE26" s="29">
        <f t="shared" si="75"/>
        <v>30</v>
      </c>
      <c r="AF26" s="29">
        <f t="shared" si="76"/>
        <v>32</v>
      </c>
      <c r="AG26" s="67">
        <f t="shared" si="83"/>
        <v>1.2173913043478262</v>
      </c>
      <c r="AH26" s="2" t="str">
        <f t="shared" si="66"/>
        <v>Home</v>
      </c>
      <c r="AI26">
        <v>31</v>
      </c>
      <c r="AJ26" s="2">
        <v>25</v>
      </c>
      <c r="AK26" s="38" t="s">
        <v>421</v>
      </c>
    </row>
    <row r="27" spans="1:38" outlineLevel="1">
      <c r="A27" s="12" t="s">
        <v>107</v>
      </c>
      <c r="B27" s="20">
        <f t="shared" si="77"/>
        <v>8</v>
      </c>
      <c r="C27" s="14">
        <v>4</v>
      </c>
      <c r="D27" s="14">
        <v>0</v>
      </c>
      <c r="E27" s="14">
        <v>4</v>
      </c>
      <c r="F27" s="14"/>
      <c r="G27" s="14">
        <v>13</v>
      </c>
      <c r="H27" s="21">
        <v>14</v>
      </c>
      <c r="I27" s="29">
        <v>42</v>
      </c>
      <c r="J27" s="29">
        <v>20</v>
      </c>
      <c r="K27" s="29">
        <v>15</v>
      </c>
      <c r="L27" s="29">
        <v>7</v>
      </c>
      <c r="M27" s="29">
        <v>81</v>
      </c>
      <c r="N27" s="29">
        <v>51</v>
      </c>
      <c r="O27" s="29">
        <v>75</v>
      </c>
      <c r="P27" s="14">
        <f t="shared" si="86"/>
        <v>30</v>
      </c>
      <c r="Q27" s="16">
        <f t="shared" si="87"/>
        <v>1.7857142857142858</v>
      </c>
      <c r="R27" s="18" t="s">
        <v>198</v>
      </c>
      <c r="S27" s="2" t="s">
        <v>184</v>
      </c>
      <c r="T27" s="39">
        <f t="shared" si="80"/>
        <v>21</v>
      </c>
      <c r="U27" s="29">
        <v>9</v>
      </c>
      <c r="V27" s="29">
        <v>9</v>
      </c>
      <c r="W27" s="29">
        <v>3</v>
      </c>
      <c r="X27" s="29">
        <v>41</v>
      </c>
      <c r="Y27" s="29">
        <v>24</v>
      </c>
      <c r="Z27" s="67">
        <f t="shared" si="82"/>
        <v>1.7142857142857142</v>
      </c>
      <c r="AA27" s="29">
        <f t="shared" si="71"/>
        <v>21</v>
      </c>
      <c r="AB27" s="29">
        <f t="shared" si="72"/>
        <v>11</v>
      </c>
      <c r="AC27" s="29">
        <f t="shared" si="73"/>
        <v>6</v>
      </c>
      <c r="AD27" s="29">
        <f t="shared" si="74"/>
        <v>4</v>
      </c>
      <c r="AE27" s="29">
        <f t="shared" si="75"/>
        <v>40</v>
      </c>
      <c r="AF27" s="29">
        <f t="shared" si="76"/>
        <v>27</v>
      </c>
      <c r="AG27" s="67">
        <f t="shared" si="83"/>
        <v>1.8571428571428572</v>
      </c>
      <c r="AH27" s="2" t="str">
        <f t="shared" si="66"/>
        <v>Away</v>
      </c>
      <c r="AI27">
        <v>37</v>
      </c>
      <c r="AJ27" s="2">
        <v>33</v>
      </c>
      <c r="AK27" s="38" t="s">
        <v>421</v>
      </c>
    </row>
    <row r="28" spans="1:38" outlineLevel="1">
      <c r="A28" s="12" t="s">
        <v>108</v>
      </c>
      <c r="B28" s="20">
        <f t="shared" si="77"/>
        <v>14</v>
      </c>
      <c r="C28" s="14">
        <v>7</v>
      </c>
      <c r="D28" s="14">
        <v>2</v>
      </c>
      <c r="E28" s="14">
        <v>5</v>
      </c>
      <c r="F28" s="14"/>
      <c r="G28" s="14">
        <v>23</v>
      </c>
      <c r="H28" s="21">
        <v>21</v>
      </c>
      <c r="I28" s="29">
        <v>42</v>
      </c>
      <c r="J28" s="29">
        <v>23</v>
      </c>
      <c r="K28" s="29">
        <v>4</v>
      </c>
      <c r="L28" s="29">
        <v>15</v>
      </c>
      <c r="M28" s="29">
        <v>76</v>
      </c>
      <c r="N28" s="29">
        <v>52</v>
      </c>
      <c r="O28" s="29">
        <v>73</v>
      </c>
      <c r="P28" s="14">
        <f t="shared" si="86"/>
        <v>24</v>
      </c>
      <c r="Q28" s="16">
        <f t="shared" si="87"/>
        <v>1.7380952380952381</v>
      </c>
      <c r="R28" s="18" t="s">
        <v>199</v>
      </c>
      <c r="S28" s="2" t="s">
        <v>184</v>
      </c>
      <c r="T28" s="39">
        <f t="shared" si="80"/>
        <v>21</v>
      </c>
      <c r="U28" s="29">
        <v>9</v>
      </c>
      <c r="V28" s="29">
        <v>2</v>
      </c>
      <c r="W28" s="29">
        <v>10</v>
      </c>
      <c r="X28" s="29">
        <v>40</v>
      </c>
      <c r="Y28" s="29">
        <v>29</v>
      </c>
      <c r="Z28" s="67">
        <f t="shared" si="82"/>
        <v>1.3809523809523809</v>
      </c>
      <c r="AA28" s="29">
        <f t="shared" si="71"/>
        <v>21</v>
      </c>
      <c r="AB28" s="29">
        <f t="shared" si="72"/>
        <v>14</v>
      </c>
      <c r="AC28" s="29">
        <f t="shared" si="73"/>
        <v>2</v>
      </c>
      <c r="AD28" s="29">
        <f t="shared" si="74"/>
        <v>5</v>
      </c>
      <c r="AE28" s="29">
        <f t="shared" si="75"/>
        <v>36</v>
      </c>
      <c r="AF28" s="29">
        <f t="shared" si="76"/>
        <v>23</v>
      </c>
      <c r="AG28" s="67">
        <f t="shared" si="83"/>
        <v>2.0952380952380953</v>
      </c>
      <c r="AH28" s="2" t="str">
        <f t="shared" si="66"/>
        <v>Away</v>
      </c>
      <c r="AI28">
        <v>35</v>
      </c>
      <c r="AJ28" s="2">
        <v>31</v>
      </c>
      <c r="AK28" s="38" t="s">
        <v>421</v>
      </c>
    </row>
    <row r="29" spans="1:38" outlineLevel="1">
      <c r="A29" s="12" t="s">
        <v>109</v>
      </c>
      <c r="B29" s="20">
        <f t="shared" si="77"/>
        <v>12</v>
      </c>
      <c r="C29" s="14">
        <v>4</v>
      </c>
      <c r="D29" s="14">
        <v>2</v>
      </c>
      <c r="E29" s="14">
        <v>6</v>
      </c>
      <c r="F29" s="14"/>
      <c r="G29" s="14">
        <v>21</v>
      </c>
      <c r="H29" s="21">
        <v>22</v>
      </c>
      <c r="I29" s="29">
        <v>40</v>
      </c>
      <c r="J29" s="29">
        <v>18</v>
      </c>
      <c r="K29" s="29">
        <v>12</v>
      </c>
      <c r="L29" s="29">
        <v>10</v>
      </c>
      <c r="M29" s="29">
        <v>67</v>
      </c>
      <c r="N29" s="29">
        <v>46</v>
      </c>
      <c r="O29" s="14">
        <v>66</v>
      </c>
      <c r="P29" s="14">
        <f t="shared" si="86"/>
        <v>21</v>
      </c>
      <c r="Q29" s="16">
        <f t="shared" si="87"/>
        <v>1.65</v>
      </c>
      <c r="R29" s="18" t="s">
        <v>200</v>
      </c>
      <c r="S29" s="2" t="s">
        <v>184</v>
      </c>
      <c r="T29" s="39">
        <f t="shared" si="80"/>
        <v>20</v>
      </c>
      <c r="U29" s="29">
        <v>9</v>
      </c>
      <c r="V29" s="29">
        <v>10</v>
      </c>
      <c r="W29" s="29">
        <v>1</v>
      </c>
      <c r="X29" s="29">
        <v>40</v>
      </c>
      <c r="Y29" s="29">
        <v>22</v>
      </c>
      <c r="Z29" s="67">
        <f t="shared" si="82"/>
        <v>1.85</v>
      </c>
      <c r="AA29" s="29">
        <f t="shared" si="71"/>
        <v>20</v>
      </c>
      <c r="AB29" s="29">
        <f t="shared" si="72"/>
        <v>9</v>
      </c>
      <c r="AC29" s="29">
        <f t="shared" si="73"/>
        <v>2</v>
      </c>
      <c r="AD29" s="29">
        <f t="shared" si="74"/>
        <v>9</v>
      </c>
      <c r="AE29" s="29">
        <f t="shared" si="75"/>
        <v>27</v>
      </c>
      <c r="AF29" s="29">
        <f t="shared" si="76"/>
        <v>24</v>
      </c>
      <c r="AG29" s="67">
        <f t="shared" si="83"/>
        <v>1.45</v>
      </c>
      <c r="AH29" s="2" t="str">
        <f t="shared" si="66"/>
        <v>Home</v>
      </c>
      <c r="AI29">
        <v>43</v>
      </c>
      <c r="AJ29" s="2">
        <v>34</v>
      </c>
      <c r="AK29" s="38" t="s">
        <v>421</v>
      </c>
    </row>
    <row r="30" spans="1:38" outlineLevel="1">
      <c r="A30" s="12" t="s">
        <v>110</v>
      </c>
      <c r="B30" s="20">
        <f t="shared" si="77"/>
        <v>14</v>
      </c>
      <c r="C30" s="14">
        <v>6</v>
      </c>
      <c r="D30" s="14">
        <v>2</v>
      </c>
      <c r="E30" s="14">
        <v>6</v>
      </c>
      <c r="F30" s="14"/>
      <c r="G30" s="14">
        <v>26</v>
      </c>
      <c r="H30" s="21">
        <v>20</v>
      </c>
      <c r="I30" s="29">
        <v>38</v>
      </c>
      <c r="J30" s="29">
        <v>19</v>
      </c>
      <c r="K30" s="29">
        <v>5</v>
      </c>
      <c r="L30" s="29">
        <v>14</v>
      </c>
      <c r="M30" s="29">
        <v>61</v>
      </c>
      <c r="N30" s="29">
        <v>51</v>
      </c>
      <c r="O30" s="14">
        <v>62</v>
      </c>
      <c r="P30" s="14">
        <f t="shared" si="86"/>
        <v>10</v>
      </c>
      <c r="Q30" s="16">
        <f t="shared" si="87"/>
        <v>1.631578947368421</v>
      </c>
      <c r="R30" s="18" t="s">
        <v>201</v>
      </c>
      <c r="S30" s="2" t="s">
        <v>184</v>
      </c>
      <c r="T30" s="39">
        <f t="shared" si="80"/>
        <v>19</v>
      </c>
      <c r="U30" s="29">
        <v>10</v>
      </c>
      <c r="V30" s="29">
        <v>2</v>
      </c>
      <c r="W30" s="29">
        <v>7</v>
      </c>
      <c r="X30" s="29">
        <v>28</v>
      </c>
      <c r="Y30" s="29">
        <v>24</v>
      </c>
      <c r="Z30" s="67">
        <f t="shared" si="82"/>
        <v>1.6842105263157894</v>
      </c>
      <c r="AA30" s="29">
        <f t="shared" si="71"/>
        <v>19</v>
      </c>
      <c r="AB30" s="29">
        <f t="shared" si="72"/>
        <v>9</v>
      </c>
      <c r="AC30" s="29">
        <f t="shared" si="73"/>
        <v>3</v>
      </c>
      <c r="AD30" s="29">
        <f t="shared" si="74"/>
        <v>7</v>
      </c>
      <c r="AE30" s="29">
        <f t="shared" si="75"/>
        <v>33</v>
      </c>
      <c r="AF30" s="29">
        <f t="shared" si="76"/>
        <v>27</v>
      </c>
      <c r="AG30" s="67">
        <f t="shared" si="83"/>
        <v>1.5789473684210527</v>
      </c>
      <c r="AH30" s="2" t="str">
        <f t="shared" si="66"/>
        <v>Home</v>
      </c>
      <c r="AI30">
        <v>35</v>
      </c>
      <c r="AJ30" s="2">
        <v>32</v>
      </c>
      <c r="AK30" s="38" t="s">
        <v>421</v>
      </c>
    </row>
    <row r="31" spans="1:38" outlineLevel="1">
      <c r="A31" s="12" t="s">
        <v>111</v>
      </c>
      <c r="B31" s="20">
        <f t="shared" si="77"/>
        <v>12</v>
      </c>
      <c r="C31" s="14">
        <v>6</v>
      </c>
      <c r="D31" s="14">
        <v>0</v>
      </c>
      <c r="E31" s="14">
        <v>6</v>
      </c>
      <c r="F31" s="14"/>
      <c r="G31" s="14">
        <v>20</v>
      </c>
      <c r="H31" s="21">
        <v>22</v>
      </c>
      <c r="I31" s="14">
        <v>38</v>
      </c>
      <c r="J31" s="14">
        <v>17</v>
      </c>
      <c r="K31" s="14">
        <v>6</v>
      </c>
      <c r="L31" s="14">
        <v>15</v>
      </c>
      <c r="M31" s="14">
        <v>69</v>
      </c>
      <c r="N31" s="14">
        <v>57</v>
      </c>
      <c r="O31" s="14">
        <v>57</v>
      </c>
      <c r="P31" s="14">
        <f t="shared" si="86"/>
        <v>12</v>
      </c>
      <c r="Q31" s="16">
        <f t="shared" si="87"/>
        <v>1.5</v>
      </c>
      <c r="R31" s="18" t="s">
        <v>202</v>
      </c>
      <c r="S31" s="2" t="s">
        <v>184</v>
      </c>
      <c r="T31" s="39">
        <f t="shared" si="80"/>
        <v>19</v>
      </c>
      <c r="U31" s="29">
        <v>10</v>
      </c>
      <c r="V31" s="29">
        <v>2</v>
      </c>
      <c r="W31" s="29">
        <v>7</v>
      </c>
      <c r="X31" s="29">
        <v>41</v>
      </c>
      <c r="Y31" s="29">
        <v>22</v>
      </c>
      <c r="Z31" s="67">
        <f t="shared" si="82"/>
        <v>1.6842105263157894</v>
      </c>
      <c r="AA31" s="29">
        <f t="shared" si="71"/>
        <v>19</v>
      </c>
      <c r="AB31" s="29">
        <f t="shared" si="72"/>
        <v>7</v>
      </c>
      <c r="AC31" s="29">
        <f t="shared" si="73"/>
        <v>4</v>
      </c>
      <c r="AD31" s="29">
        <f t="shared" si="74"/>
        <v>8</v>
      </c>
      <c r="AE31" s="29">
        <f t="shared" si="75"/>
        <v>28</v>
      </c>
      <c r="AF31" s="29">
        <f t="shared" si="76"/>
        <v>35</v>
      </c>
      <c r="AG31" s="67">
        <f t="shared" si="83"/>
        <v>1.3157894736842106</v>
      </c>
      <c r="AH31" s="2" t="str">
        <f t="shared" si="66"/>
        <v>Home</v>
      </c>
      <c r="AI31">
        <v>26</v>
      </c>
      <c r="AJ31" s="2">
        <v>21</v>
      </c>
      <c r="AK31" s="38" t="s">
        <v>421</v>
      </c>
    </row>
    <row r="32" spans="1:38" outlineLevel="1">
      <c r="A32" s="12" t="s">
        <v>112</v>
      </c>
      <c r="B32" s="20">
        <f t="shared" si="77"/>
        <v>12</v>
      </c>
      <c r="C32" s="14">
        <v>5</v>
      </c>
      <c r="D32" s="14">
        <v>1</v>
      </c>
      <c r="E32" s="14">
        <v>6</v>
      </c>
      <c r="F32" s="14"/>
      <c r="G32" s="14">
        <v>24</v>
      </c>
      <c r="H32" s="21">
        <v>25</v>
      </c>
      <c r="I32" s="29">
        <v>32</v>
      </c>
      <c r="J32" s="29">
        <v>8</v>
      </c>
      <c r="K32" s="29">
        <v>5</v>
      </c>
      <c r="L32" s="29">
        <v>19</v>
      </c>
      <c r="M32" s="29">
        <v>62</v>
      </c>
      <c r="N32" s="29">
        <v>78</v>
      </c>
      <c r="O32" s="14">
        <v>29</v>
      </c>
      <c r="P32" s="30">
        <f t="shared" si="86"/>
        <v>-16</v>
      </c>
      <c r="Q32" s="16">
        <f t="shared" si="87"/>
        <v>0.90625</v>
      </c>
      <c r="R32" s="18" t="s">
        <v>203</v>
      </c>
      <c r="S32" s="2" t="s">
        <v>184</v>
      </c>
      <c r="T32" s="39">
        <f t="shared" si="80"/>
        <v>16</v>
      </c>
      <c r="U32" s="29">
        <v>4</v>
      </c>
      <c r="V32" s="29">
        <v>2</v>
      </c>
      <c r="W32" s="29">
        <v>10</v>
      </c>
      <c r="X32" s="29">
        <v>34</v>
      </c>
      <c r="Y32" s="29">
        <v>43</v>
      </c>
      <c r="Z32" s="67">
        <f t="shared" si="82"/>
        <v>0.875</v>
      </c>
      <c r="AA32" s="29">
        <f t="shared" si="71"/>
        <v>16</v>
      </c>
      <c r="AB32" s="29">
        <f t="shared" si="72"/>
        <v>4</v>
      </c>
      <c r="AC32" s="29">
        <f t="shared" si="73"/>
        <v>3</v>
      </c>
      <c r="AD32" s="29">
        <f t="shared" si="74"/>
        <v>9</v>
      </c>
      <c r="AE32" s="29">
        <f t="shared" si="75"/>
        <v>28</v>
      </c>
      <c r="AF32" s="29">
        <f t="shared" si="76"/>
        <v>35</v>
      </c>
      <c r="AG32" s="67">
        <f t="shared" si="83"/>
        <v>0.9375</v>
      </c>
      <c r="AH32" s="2" t="str">
        <f t="shared" si="66"/>
        <v>Away</v>
      </c>
      <c r="AI32">
        <v>31</v>
      </c>
      <c r="AJ32" s="2">
        <v>30</v>
      </c>
      <c r="AK32" s="38" t="s">
        <v>580</v>
      </c>
    </row>
    <row r="33" spans="1:38" outlineLevel="1">
      <c r="A33" s="12" t="s">
        <v>113</v>
      </c>
      <c r="B33" s="20">
        <f t="shared" si="77"/>
        <v>9</v>
      </c>
      <c r="C33" s="14">
        <v>3</v>
      </c>
      <c r="D33" s="14">
        <v>0</v>
      </c>
      <c r="E33" s="14">
        <v>6</v>
      </c>
      <c r="F33" s="14"/>
      <c r="G33" s="14">
        <v>11</v>
      </c>
      <c r="H33" s="21">
        <v>21</v>
      </c>
      <c r="I33" s="29">
        <v>40</v>
      </c>
      <c r="J33" s="29">
        <v>18</v>
      </c>
      <c r="K33" s="29">
        <v>14</v>
      </c>
      <c r="L33" s="29">
        <v>8</v>
      </c>
      <c r="M33" s="29">
        <v>95</v>
      </c>
      <c r="N33" s="29">
        <v>57</v>
      </c>
      <c r="O33" s="14">
        <v>68</v>
      </c>
      <c r="P33" s="14">
        <f t="shared" si="86"/>
        <v>38</v>
      </c>
      <c r="Q33" s="16">
        <f t="shared" si="87"/>
        <v>1.7</v>
      </c>
      <c r="R33" s="18" t="s">
        <v>204</v>
      </c>
      <c r="S33" s="2" t="s">
        <v>184</v>
      </c>
      <c r="T33" s="39">
        <f t="shared" si="80"/>
        <v>20</v>
      </c>
      <c r="U33" s="29">
        <v>10</v>
      </c>
      <c r="V33" s="29">
        <v>6</v>
      </c>
      <c r="W33" s="29">
        <v>4</v>
      </c>
      <c r="X33" s="29">
        <v>59</v>
      </c>
      <c r="Y33" s="29">
        <v>25</v>
      </c>
      <c r="Z33" s="67">
        <f t="shared" si="82"/>
        <v>1.8</v>
      </c>
      <c r="AA33" s="29">
        <f t="shared" si="71"/>
        <v>20</v>
      </c>
      <c r="AB33" s="29">
        <f t="shared" si="72"/>
        <v>8</v>
      </c>
      <c r="AC33" s="29">
        <f t="shared" si="73"/>
        <v>8</v>
      </c>
      <c r="AD33" s="29">
        <f t="shared" si="74"/>
        <v>4</v>
      </c>
      <c r="AE33" s="29">
        <f t="shared" si="75"/>
        <v>36</v>
      </c>
      <c r="AF33" s="29">
        <f t="shared" si="76"/>
        <v>32</v>
      </c>
      <c r="AG33" s="67">
        <f t="shared" si="83"/>
        <v>1.6</v>
      </c>
      <c r="AH33" s="2" t="str">
        <f t="shared" si="66"/>
        <v>Home</v>
      </c>
      <c r="AI33">
        <v>35</v>
      </c>
      <c r="AJ33" s="2">
        <v>31</v>
      </c>
      <c r="AK33" s="38" t="s">
        <v>580</v>
      </c>
    </row>
    <row r="34" spans="1:38" outlineLevel="1">
      <c r="A34" s="12" t="s">
        <v>116</v>
      </c>
      <c r="B34" s="20">
        <f t="shared" si="77"/>
        <v>11</v>
      </c>
      <c r="C34" s="14">
        <v>2</v>
      </c>
      <c r="D34" s="14">
        <v>3</v>
      </c>
      <c r="E34" s="14">
        <v>6</v>
      </c>
      <c r="F34" s="14"/>
      <c r="G34" s="14">
        <v>11</v>
      </c>
      <c r="H34" s="21">
        <v>16</v>
      </c>
      <c r="I34" s="29">
        <v>40</v>
      </c>
      <c r="J34" s="29">
        <v>13</v>
      </c>
      <c r="K34" s="29">
        <v>10</v>
      </c>
      <c r="L34" s="29">
        <v>17</v>
      </c>
      <c r="M34" s="29">
        <v>58</v>
      </c>
      <c r="N34" s="29">
        <v>62</v>
      </c>
      <c r="O34" s="14">
        <v>49</v>
      </c>
      <c r="P34" s="30">
        <f t="shared" si="86"/>
        <v>-4</v>
      </c>
      <c r="Q34" s="16">
        <f t="shared" si="87"/>
        <v>1.2250000000000001</v>
      </c>
      <c r="R34" s="18" t="s">
        <v>209</v>
      </c>
      <c r="S34" s="2" t="s">
        <v>184</v>
      </c>
      <c r="T34" s="39">
        <f t="shared" si="80"/>
        <v>20</v>
      </c>
      <c r="U34" s="29">
        <v>5</v>
      </c>
      <c r="V34" s="29">
        <v>6</v>
      </c>
      <c r="W34" s="29">
        <v>9</v>
      </c>
      <c r="X34" s="29">
        <v>30</v>
      </c>
      <c r="Y34" s="29">
        <v>33</v>
      </c>
      <c r="Z34" s="67">
        <f t="shared" si="82"/>
        <v>1.05</v>
      </c>
      <c r="AA34" s="29">
        <f t="shared" si="71"/>
        <v>20</v>
      </c>
      <c r="AB34" s="29">
        <f t="shared" si="72"/>
        <v>8</v>
      </c>
      <c r="AC34" s="29">
        <f t="shared" si="73"/>
        <v>4</v>
      </c>
      <c r="AD34" s="29">
        <f t="shared" si="74"/>
        <v>8</v>
      </c>
      <c r="AE34" s="29">
        <f t="shared" si="75"/>
        <v>28</v>
      </c>
      <c r="AF34" s="29">
        <f t="shared" si="76"/>
        <v>29</v>
      </c>
      <c r="AG34" s="67">
        <f t="shared" si="83"/>
        <v>1.4</v>
      </c>
      <c r="AH34" s="2" t="str">
        <f t="shared" si="66"/>
        <v>Away</v>
      </c>
      <c r="AI34">
        <v>41</v>
      </c>
      <c r="AJ34" s="2">
        <v>37</v>
      </c>
      <c r="AK34" s="38" t="s">
        <v>421</v>
      </c>
    </row>
    <row r="35" spans="1:38" outlineLevel="1">
      <c r="A35" s="12" t="s">
        <v>117</v>
      </c>
      <c r="B35" s="20">
        <f t="shared" si="77"/>
        <v>14</v>
      </c>
      <c r="C35" s="14">
        <v>6</v>
      </c>
      <c r="D35" s="14">
        <v>3</v>
      </c>
      <c r="E35" s="14">
        <v>5</v>
      </c>
      <c r="F35" s="14"/>
      <c r="G35" s="14">
        <v>23</v>
      </c>
      <c r="H35" s="21">
        <v>27</v>
      </c>
      <c r="I35" s="29">
        <v>40</v>
      </c>
      <c r="J35" s="29">
        <v>15</v>
      </c>
      <c r="K35" s="29">
        <v>9</v>
      </c>
      <c r="L35" s="29">
        <v>16</v>
      </c>
      <c r="M35" s="29">
        <v>63</v>
      </c>
      <c r="N35" s="29">
        <v>62</v>
      </c>
      <c r="O35" s="18">
        <v>54</v>
      </c>
      <c r="P35" s="14">
        <f t="shared" si="86"/>
        <v>1</v>
      </c>
      <c r="Q35" s="16">
        <f t="shared" si="87"/>
        <v>1.35</v>
      </c>
      <c r="R35" s="18" t="s">
        <v>205</v>
      </c>
      <c r="S35" s="2" t="s">
        <v>184</v>
      </c>
      <c r="T35" s="39">
        <f t="shared" si="80"/>
        <v>20</v>
      </c>
      <c r="U35" s="29">
        <v>9</v>
      </c>
      <c r="V35" s="29">
        <v>4</v>
      </c>
      <c r="W35" s="29">
        <v>7</v>
      </c>
      <c r="X35" s="29">
        <v>32</v>
      </c>
      <c r="Y35" s="29">
        <v>28</v>
      </c>
      <c r="Z35" s="67">
        <f t="shared" si="82"/>
        <v>1.55</v>
      </c>
      <c r="AA35" s="29">
        <f t="shared" si="71"/>
        <v>20</v>
      </c>
      <c r="AB35" s="29">
        <f t="shared" si="72"/>
        <v>6</v>
      </c>
      <c r="AC35" s="29">
        <f t="shared" si="73"/>
        <v>5</v>
      </c>
      <c r="AD35" s="29">
        <f t="shared" si="74"/>
        <v>9</v>
      </c>
      <c r="AE35" s="29">
        <f t="shared" si="75"/>
        <v>31</v>
      </c>
      <c r="AF35" s="29">
        <f t="shared" si="76"/>
        <v>34</v>
      </c>
      <c r="AG35" s="67">
        <f t="shared" si="83"/>
        <v>1.1499999999999999</v>
      </c>
      <c r="AH35" s="2" t="str">
        <f t="shared" si="66"/>
        <v>Home</v>
      </c>
      <c r="AI35">
        <v>31</v>
      </c>
      <c r="AJ35" s="2">
        <v>27</v>
      </c>
      <c r="AK35" s="38" t="s">
        <v>253</v>
      </c>
    </row>
    <row r="36" spans="1:38" outlineLevel="1">
      <c r="A36" s="12" t="s">
        <v>118</v>
      </c>
      <c r="B36" s="20">
        <f t="shared" si="77"/>
        <v>11</v>
      </c>
      <c r="C36" s="14">
        <v>4</v>
      </c>
      <c r="D36" s="14">
        <v>0</v>
      </c>
      <c r="E36" s="14">
        <v>7</v>
      </c>
      <c r="F36" s="14"/>
      <c r="G36" s="14">
        <v>11</v>
      </c>
      <c r="H36" s="21">
        <v>18</v>
      </c>
      <c r="I36" s="29">
        <v>38</v>
      </c>
      <c r="J36" s="29">
        <v>10</v>
      </c>
      <c r="K36" s="29">
        <v>11</v>
      </c>
      <c r="L36" s="29">
        <v>17</v>
      </c>
      <c r="M36" s="29">
        <v>52</v>
      </c>
      <c r="N36" s="29">
        <v>67</v>
      </c>
      <c r="O36" s="14">
        <v>41</v>
      </c>
      <c r="P36" s="30">
        <f t="shared" si="86"/>
        <v>-15</v>
      </c>
      <c r="Q36" s="16">
        <f t="shared" si="87"/>
        <v>1.0789473684210527</v>
      </c>
      <c r="R36" s="18" t="s">
        <v>206</v>
      </c>
      <c r="S36" s="2" t="s">
        <v>184</v>
      </c>
      <c r="T36" s="39">
        <f t="shared" si="80"/>
        <v>19</v>
      </c>
      <c r="U36" s="29">
        <v>3</v>
      </c>
      <c r="V36" s="29">
        <v>7</v>
      </c>
      <c r="W36" s="29">
        <v>9</v>
      </c>
      <c r="X36" s="29">
        <v>26</v>
      </c>
      <c r="Y36" s="29">
        <v>37</v>
      </c>
      <c r="Z36" s="67">
        <f t="shared" si="82"/>
        <v>0.84210526315789469</v>
      </c>
      <c r="AA36" s="29">
        <f t="shared" si="71"/>
        <v>19</v>
      </c>
      <c r="AB36" s="29">
        <f t="shared" si="72"/>
        <v>7</v>
      </c>
      <c r="AC36" s="29">
        <f t="shared" si="73"/>
        <v>4</v>
      </c>
      <c r="AD36" s="29">
        <f t="shared" si="74"/>
        <v>8</v>
      </c>
      <c r="AE36" s="29">
        <f t="shared" si="75"/>
        <v>26</v>
      </c>
      <c r="AF36" s="29">
        <f t="shared" si="76"/>
        <v>30</v>
      </c>
      <c r="AG36" s="67">
        <f t="shared" si="83"/>
        <v>1.3157894736842106</v>
      </c>
      <c r="AH36" s="2" t="str">
        <f t="shared" si="66"/>
        <v>Away</v>
      </c>
      <c r="AI36">
        <v>31</v>
      </c>
      <c r="AJ36" s="2">
        <v>27</v>
      </c>
      <c r="AK36" s="38" t="s">
        <v>253</v>
      </c>
      <c r="AL36" s="38"/>
    </row>
    <row r="37" spans="1:38" outlineLevel="1">
      <c r="A37" s="12" t="s">
        <v>119</v>
      </c>
      <c r="B37" s="20">
        <f t="shared" si="77"/>
        <v>12</v>
      </c>
      <c r="C37" s="14">
        <v>5</v>
      </c>
      <c r="D37" s="14">
        <v>0</v>
      </c>
      <c r="E37" s="14">
        <v>7</v>
      </c>
      <c r="F37" s="14"/>
      <c r="G37" s="14">
        <v>23</v>
      </c>
      <c r="H37" s="21">
        <v>25</v>
      </c>
      <c r="I37" s="29">
        <v>40</v>
      </c>
      <c r="J37" s="29">
        <v>17</v>
      </c>
      <c r="K37" s="29">
        <v>11</v>
      </c>
      <c r="L37" s="29">
        <v>12</v>
      </c>
      <c r="M37" s="29">
        <v>55</v>
      </c>
      <c r="N37" s="29">
        <v>50</v>
      </c>
      <c r="O37" s="14">
        <v>62</v>
      </c>
      <c r="P37" s="14">
        <f t="shared" si="86"/>
        <v>5</v>
      </c>
      <c r="Q37" s="16">
        <f t="shared" si="87"/>
        <v>1.55</v>
      </c>
      <c r="R37" s="18" t="s">
        <v>207</v>
      </c>
      <c r="S37" s="2" t="s">
        <v>184</v>
      </c>
      <c r="T37" s="39">
        <f t="shared" si="80"/>
        <v>20</v>
      </c>
      <c r="U37" s="29">
        <v>10</v>
      </c>
      <c r="V37" s="29">
        <v>7</v>
      </c>
      <c r="W37" s="29">
        <v>3</v>
      </c>
      <c r="X37" s="29">
        <v>31</v>
      </c>
      <c r="Y37" s="29">
        <v>16</v>
      </c>
      <c r="Z37" s="67">
        <f t="shared" si="82"/>
        <v>1.85</v>
      </c>
      <c r="AA37" s="29">
        <f t="shared" si="71"/>
        <v>20</v>
      </c>
      <c r="AB37" s="29">
        <f t="shared" si="72"/>
        <v>7</v>
      </c>
      <c r="AC37" s="29">
        <f t="shared" si="73"/>
        <v>4</v>
      </c>
      <c r="AD37" s="29">
        <f t="shared" si="74"/>
        <v>9</v>
      </c>
      <c r="AE37" s="29">
        <f t="shared" si="75"/>
        <v>24</v>
      </c>
      <c r="AF37" s="29">
        <f t="shared" si="76"/>
        <v>34</v>
      </c>
      <c r="AG37" s="67">
        <f t="shared" si="83"/>
        <v>1.25</v>
      </c>
      <c r="AH37" s="2" t="str">
        <f t="shared" si="66"/>
        <v>Home</v>
      </c>
      <c r="AI37">
        <v>35</v>
      </c>
      <c r="AJ37" s="2">
        <v>32</v>
      </c>
      <c r="AK37" s="38" t="s">
        <v>253</v>
      </c>
    </row>
    <row r="38" spans="1:38" outlineLevel="1">
      <c r="A38" s="12" t="s">
        <v>120</v>
      </c>
      <c r="B38" s="20">
        <f t="shared" si="77"/>
        <v>12</v>
      </c>
      <c r="C38" s="14">
        <v>4</v>
      </c>
      <c r="D38" s="14">
        <v>1</v>
      </c>
      <c r="E38" s="14">
        <v>7</v>
      </c>
      <c r="F38" s="14"/>
      <c r="G38" s="14">
        <v>15</v>
      </c>
      <c r="H38" s="21">
        <v>23</v>
      </c>
      <c r="I38" s="29">
        <v>42</v>
      </c>
      <c r="J38" s="29">
        <v>15</v>
      </c>
      <c r="K38" s="29">
        <v>12</v>
      </c>
      <c r="L38" s="29">
        <v>15</v>
      </c>
      <c r="M38" s="29">
        <v>49</v>
      </c>
      <c r="N38" s="29">
        <v>50</v>
      </c>
      <c r="O38" s="29">
        <v>57</v>
      </c>
      <c r="P38" s="30">
        <f t="shared" si="86"/>
        <v>-1</v>
      </c>
      <c r="Q38" s="16">
        <f t="shared" si="87"/>
        <v>1.3571428571428572</v>
      </c>
      <c r="R38" s="18" t="s">
        <v>208</v>
      </c>
      <c r="S38" s="2" t="s">
        <v>185</v>
      </c>
      <c r="T38" s="39">
        <f t="shared" si="80"/>
        <v>21</v>
      </c>
      <c r="U38" s="29">
        <v>9</v>
      </c>
      <c r="V38" s="29">
        <v>5</v>
      </c>
      <c r="W38" s="29">
        <v>7</v>
      </c>
      <c r="X38" s="29">
        <v>30</v>
      </c>
      <c r="Y38" s="29">
        <v>23</v>
      </c>
      <c r="Z38" s="67">
        <f t="shared" si="82"/>
        <v>1.5238095238095237</v>
      </c>
      <c r="AA38" s="29">
        <f t="shared" si="71"/>
        <v>21</v>
      </c>
      <c r="AB38" s="29">
        <f t="shared" si="72"/>
        <v>6</v>
      </c>
      <c r="AC38" s="29">
        <f t="shared" si="73"/>
        <v>7</v>
      </c>
      <c r="AD38" s="29">
        <f t="shared" si="74"/>
        <v>8</v>
      </c>
      <c r="AE38" s="29">
        <f t="shared" si="75"/>
        <v>19</v>
      </c>
      <c r="AF38" s="29">
        <f t="shared" si="76"/>
        <v>27</v>
      </c>
      <c r="AG38" s="67">
        <f t="shared" si="83"/>
        <v>1.1904761904761905</v>
      </c>
      <c r="AH38" s="2" t="str">
        <f t="shared" si="66"/>
        <v>Home</v>
      </c>
      <c r="AI38">
        <v>33</v>
      </c>
      <c r="AJ38" s="2">
        <v>28</v>
      </c>
      <c r="AK38" s="38" t="s">
        <v>578</v>
      </c>
    </row>
    <row r="39" spans="1:38" outlineLevel="1">
      <c r="A39" s="12" t="s">
        <v>121</v>
      </c>
      <c r="B39" s="20">
        <f t="shared" si="77"/>
        <v>9</v>
      </c>
      <c r="C39" s="14">
        <v>2</v>
      </c>
      <c r="D39" s="14">
        <v>2</v>
      </c>
      <c r="E39" s="14">
        <v>5</v>
      </c>
      <c r="F39" s="14"/>
      <c r="G39" s="14">
        <v>11</v>
      </c>
      <c r="H39" s="21">
        <v>14</v>
      </c>
      <c r="I39" s="29">
        <v>40</v>
      </c>
      <c r="J39" s="29">
        <v>13</v>
      </c>
      <c r="K39" s="29">
        <v>9</v>
      </c>
      <c r="L39" s="29">
        <v>18</v>
      </c>
      <c r="M39" s="29">
        <v>49</v>
      </c>
      <c r="N39" s="29">
        <v>54</v>
      </c>
      <c r="O39" s="29">
        <v>48</v>
      </c>
      <c r="P39" s="30">
        <f t="shared" si="86"/>
        <v>-5</v>
      </c>
      <c r="Q39" s="16">
        <f t="shared" si="87"/>
        <v>1.2</v>
      </c>
      <c r="R39" s="18" t="s">
        <v>209</v>
      </c>
      <c r="S39" s="2" t="s">
        <v>185</v>
      </c>
      <c r="T39" s="39">
        <f t="shared" si="80"/>
        <v>20</v>
      </c>
      <c r="U39" s="29">
        <v>6</v>
      </c>
      <c r="V39" s="29">
        <v>4</v>
      </c>
      <c r="W39" s="29">
        <v>10</v>
      </c>
      <c r="X39" s="29">
        <v>21</v>
      </c>
      <c r="Y39" s="29">
        <v>28</v>
      </c>
      <c r="Z39" s="67">
        <f t="shared" si="82"/>
        <v>1.1000000000000001</v>
      </c>
      <c r="AA39" s="29">
        <f t="shared" si="71"/>
        <v>20</v>
      </c>
      <c r="AB39" s="29">
        <f t="shared" si="72"/>
        <v>7</v>
      </c>
      <c r="AC39" s="29">
        <f t="shared" si="73"/>
        <v>5</v>
      </c>
      <c r="AD39" s="29">
        <f t="shared" si="74"/>
        <v>8</v>
      </c>
      <c r="AE39" s="29">
        <f t="shared" si="75"/>
        <v>28</v>
      </c>
      <c r="AF39" s="29">
        <f t="shared" si="76"/>
        <v>26</v>
      </c>
      <c r="AG39" s="67">
        <f t="shared" si="83"/>
        <v>1.3</v>
      </c>
      <c r="AH39" s="2" t="str">
        <f t="shared" si="66"/>
        <v>Away</v>
      </c>
      <c r="AI39">
        <v>33</v>
      </c>
      <c r="AJ39" s="2">
        <v>30</v>
      </c>
      <c r="AK39" s="38" t="s">
        <v>579</v>
      </c>
    </row>
    <row r="40" spans="1:38" outlineLevel="1">
      <c r="A40" s="12" t="s">
        <v>122</v>
      </c>
      <c r="B40" s="20">
        <f t="shared" si="77"/>
        <v>14</v>
      </c>
      <c r="C40" s="14">
        <v>7</v>
      </c>
      <c r="D40" s="14">
        <v>2</v>
      </c>
      <c r="E40" s="14">
        <v>5</v>
      </c>
      <c r="F40" s="14"/>
      <c r="G40" s="14">
        <v>27</v>
      </c>
      <c r="H40" s="21">
        <v>28</v>
      </c>
      <c r="I40" s="29">
        <v>40</v>
      </c>
      <c r="J40" s="29">
        <v>16</v>
      </c>
      <c r="K40" s="29">
        <v>8</v>
      </c>
      <c r="L40" s="29">
        <v>16</v>
      </c>
      <c r="M40" s="29">
        <v>55</v>
      </c>
      <c r="N40" s="29">
        <v>55</v>
      </c>
      <c r="O40" s="29">
        <v>56</v>
      </c>
      <c r="P40" s="14">
        <f t="shared" si="86"/>
        <v>0</v>
      </c>
      <c r="Q40" s="16">
        <f t="shared" si="87"/>
        <v>1.4</v>
      </c>
      <c r="R40" s="18" t="s">
        <v>207</v>
      </c>
      <c r="S40" s="2" t="s">
        <v>185</v>
      </c>
      <c r="T40" s="39">
        <f t="shared" si="80"/>
        <v>20</v>
      </c>
      <c r="U40" s="29">
        <v>9</v>
      </c>
      <c r="V40" s="29">
        <v>4</v>
      </c>
      <c r="W40" s="29">
        <v>7</v>
      </c>
      <c r="X40" s="29">
        <v>30</v>
      </c>
      <c r="Y40" s="29">
        <v>22</v>
      </c>
      <c r="Z40" s="67">
        <f t="shared" si="82"/>
        <v>1.55</v>
      </c>
      <c r="AA40" s="29">
        <f t="shared" si="71"/>
        <v>20</v>
      </c>
      <c r="AB40" s="29">
        <f t="shared" si="72"/>
        <v>7</v>
      </c>
      <c r="AC40" s="29">
        <f t="shared" si="73"/>
        <v>4</v>
      </c>
      <c r="AD40" s="29">
        <f t="shared" si="74"/>
        <v>9</v>
      </c>
      <c r="AE40" s="29">
        <f t="shared" si="75"/>
        <v>25</v>
      </c>
      <c r="AF40" s="29">
        <f t="shared" si="76"/>
        <v>33</v>
      </c>
      <c r="AG40" s="67">
        <f t="shared" si="83"/>
        <v>1.25</v>
      </c>
      <c r="AH40" s="2" t="str">
        <f t="shared" si="66"/>
        <v>Home</v>
      </c>
      <c r="AI40">
        <v>33</v>
      </c>
      <c r="AJ40" s="2">
        <v>31</v>
      </c>
      <c r="AK40" s="38" t="s">
        <v>578</v>
      </c>
    </row>
    <row r="41" spans="1:38" outlineLevel="1">
      <c r="A41" s="12" t="s">
        <v>123</v>
      </c>
      <c r="B41" s="20">
        <f t="shared" si="77"/>
        <v>11</v>
      </c>
      <c r="C41" s="14">
        <v>5</v>
      </c>
      <c r="D41" s="14">
        <v>1</v>
      </c>
      <c r="E41" s="14">
        <v>5</v>
      </c>
      <c r="F41" s="14"/>
      <c r="G41" s="14">
        <v>17</v>
      </c>
      <c r="H41" s="21">
        <v>13</v>
      </c>
      <c r="I41" s="29">
        <v>42</v>
      </c>
      <c r="J41" s="29">
        <v>21</v>
      </c>
      <c r="K41" s="29">
        <v>11</v>
      </c>
      <c r="L41" s="29">
        <v>10</v>
      </c>
      <c r="M41" s="29">
        <v>71</v>
      </c>
      <c r="N41" s="29">
        <v>49</v>
      </c>
      <c r="O41" s="29">
        <v>74</v>
      </c>
      <c r="P41" s="14">
        <f t="shared" si="86"/>
        <v>22</v>
      </c>
      <c r="Q41" s="16">
        <f t="shared" si="87"/>
        <v>1.7619047619047619</v>
      </c>
      <c r="R41" s="18" t="s">
        <v>198</v>
      </c>
      <c r="S41" s="2" t="s">
        <v>185</v>
      </c>
      <c r="T41" s="39">
        <f t="shared" si="80"/>
        <v>21</v>
      </c>
      <c r="U41" s="29">
        <v>12</v>
      </c>
      <c r="V41" s="29">
        <v>5</v>
      </c>
      <c r="W41" s="29">
        <v>4</v>
      </c>
      <c r="X41" s="29">
        <v>41</v>
      </c>
      <c r="Y41" s="29">
        <v>24</v>
      </c>
      <c r="Z41" s="67">
        <f t="shared" si="82"/>
        <v>1.9523809523809523</v>
      </c>
      <c r="AA41" s="29">
        <f t="shared" si="71"/>
        <v>21</v>
      </c>
      <c r="AB41" s="29">
        <f t="shared" si="72"/>
        <v>9</v>
      </c>
      <c r="AC41" s="29">
        <f t="shared" si="73"/>
        <v>6</v>
      </c>
      <c r="AD41" s="29">
        <f t="shared" si="74"/>
        <v>6</v>
      </c>
      <c r="AE41" s="29">
        <f t="shared" si="75"/>
        <v>30</v>
      </c>
      <c r="AF41" s="29">
        <f t="shared" si="76"/>
        <v>25</v>
      </c>
      <c r="AG41" s="67">
        <f t="shared" si="83"/>
        <v>1.5714285714285714</v>
      </c>
      <c r="AH41" s="2" t="str">
        <f t="shared" si="66"/>
        <v>Home</v>
      </c>
      <c r="AI41">
        <v>44</v>
      </c>
      <c r="AJ41" s="2">
        <v>40</v>
      </c>
      <c r="AK41" s="38" t="s">
        <v>577</v>
      </c>
    </row>
    <row r="42" spans="1:38" outlineLevel="1">
      <c r="A42" s="12" t="s">
        <v>124</v>
      </c>
      <c r="B42" s="20">
        <f t="shared" si="77"/>
        <v>6</v>
      </c>
      <c r="C42" s="14">
        <v>2</v>
      </c>
      <c r="D42" s="14">
        <v>0</v>
      </c>
      <c r="E42" s="14">
        <v>4</v>
      </c>
      <c r="F42" s="14"/>
      <c r="G42" s="14">
        <v>5</v>
      </c>
      <c r="H42" s="21">
        <v>16</v>
      </c>
      <c r="I42" s="14">
        <v>42</v>
      </c>
      <c r="J42" s="29">
        <v>12</v>
      </c>
      <c r="K42" s="29">
        <v>7</v>
      </c>
      <c r="L42" s="29">
        <v>23</v>
      </c>
      <c r="M42" s="29">
        <v>44</v>
      </c>
      <c r="N42" s="29">
        <v>68</v>
      </c>
      <c r="O42" s="29">
        <v>43</v>
      </c>
      <c r="P42" s="30">
        <f>M42-N42</f>
        <v>-24</v>
      </c>
      <c r="Q42" s="16">
        <f>O42/I42</f>
        <v>1.0238095238095237</v>
      </c>
      <c r="R42" s="18" t="s">
        <v>210</v>
      </c>
      <c r="S42" s="2" t="s">
        <v>186</v>
      </c>
      <c r="T42" s="39">
        <f t="shared" si="80"/>
        <v>21</v>
      </c>
      <c r="U42" s="29">
        <v>8</v>
      </c>
      <c r="V42" s="29">
        <v>5</v>
      </c>
      <c r="W42" s="29">
        <v>8</v>
      </c>
      <c r="X42" s="29">
        <v>24</v>
      </c>
      <c r="Y42" s="29">
        <v>25</v>
      </c>
      <c r="Z42" s="67">
        <f t="shared" si="82"/>
        <v>1.3809523809523809</v>
      </c>
      <c r="AA42" s="29">
        <f t="shared" si="71"/>
        <v>21</v>
      </c>
      <c r="AB42" s="29">
        <f t="shared" si="72"/>
        <v>4</v>
      </c>
      <c r="AC42" s="29">
        <f t="shared" si="73"/>
        <v>2</v>
      </c>
      <c r="AD42" s="29">
        <f t="shared" si="74"/>
        <v>15</v>
      </c>
      <c r="AE42" s="29">
        <f t="shared" si="75"/>
        <v>20</v>
      </c>
      <c r="AF42" s="29">
        <f t="shared" si="76"/>
        <v>43</v>
      </c>
      <c r="AG42" s="67">
        <f t="shared" si="83"/>
        <v>0.66666666666666663</v>
      </c>
      <c r="AH42" s="2" t="str">
        <f t="shared" si="66"/>
        <v>Home</v>
      </c>
      <c r="AI42">
        <v>36</v>
      </c>
      <c r="AJ42" s="2">
        <v>35</v>
      </c>
      <c r="AK42" s="38" t="s">
        <v>8</v>
      </c>
      <c r="AL42" s="38" t="s">
        <v>577</v>
      </c>
    </row>
    <row r="43" spans="1:38" outlineLevel="1">
      <c r="A43" s="12" t="s">
        <v>125</v>
      </c>
      <c r="B43" s="20">
        <f t="shared" si="77"/>
        <v>12</v>
      </c>
      <c r="C43" s="14">
        <v>6</v>
      </c>
      <c r="D43" s="14">
        <v>2</v>
      </c>
      <c r="E43" s="14">
        <v>4</v>
      </c>
      <c r="F43" s="14"/>
      <c r="G43" s="14">
        <v>26</v>
      </c>
      <c r="H43" s="21">
        <v>19</v>
      </c>
      <c r="I43" s="39">
        <v>42</v>
      </c>
      <c r="J43" s="29">
        <v>8</v>
      </c>
      <c r="K43" s="29">
        <v>12</v>
      </c>
      <c r="L43" s="29">
        <v>22</v>
      </c>
      <c r="M43" s="29">
        <v>63</v>
      </c>
      <c r="N43" s="29">
        <v>90</v>
      </c>
      <c r="O43" s="29">
        <v>36</v>
      </c>
      <c r="P43" s="30">
        <f t="shared" ref="P43:P51" si="88">M43-N43</f>
        <v>-27</v>
      </c>
      <c r="Q43" s="16">
        <f t="shared" ref="Q43:Q51" si="89">O43/I43</f>
        <v>0.8571428571428571</v>
      </c>
      <c r="R43" s="18" t="s">
        <v>211</v>
      </c>
      <c r="S43" s="2" t="s">
        <v>187</v>
      </c>
      <c r="T43" s="39">
        <f t="shared" si="80"/>
        <v>21</v>
      </c>
      <c r="U43" s="29">
        <v>6</v>
      </c>
      <c r="V43" s="29">
        <v>5</v>
      </c>
      <c r="W43" s="29">
        <v>10</v>
      </c>
      <c r="X43" s="29">
        <v>35</v>
      </c>
      <c r="Y43" s="29">
        <v>42</v>
      </c>
      <c r="Z43" s="67">
        <f t="shared" si="82"/>
        <v>1.0952380952380953</v>
      </c>
      <c r="AA43" s="29">
        <f t="shared" si="71"/>
        <v>21</v>
      </c>
      <c r="AB43" s="29">
        <f t="shared" si="72"/>
        <v>2</v>
      </c>
      <c r="AC43" s="29">
        <f t="shared" si="73"/>
        <v>7</v>
      </c>
      <c r="AD43" s="29">
        <f t="shared" si="74"/>
        <v>12</v>
      </c>
      <c r="AE43" s="29">
        <f t="shared" si="75"/>
        <v>28</v>
      </c>
      <c r="AF43" s="29">
        <f t="shared" si="76"/>
        <v>48</v>
      </c>
      <c r="AG43" s="67">
        <f t="shared" si="83"/>
        <v>0.61904761904761907</v>
      </c>
      <c r="AH43" s="2" t="str">
        <f t="shared" si="66"/>
        <v>Home</v>
      </c>
      <c r="AI43">
        <v>34</v>
      </c>
      <c r="AJ43" s="2">
        <v>34</v>
      </c>
      <c r="AK43" s="38" t="s">
        <v>576</v>
      </c>
      <c r="AL43" s="38" t="s">
        <v>8</v>
      </c>
    </row>
    <row r="44" spans="1:38" outlineLevel="1">
      <c r="A44" s="12" t="s">
        <v>126</v>
      </c>
      <c r="B44" s="20">
        <f t="shared" si="77"/>
        <v>16</v>
      </c>
      <c r="C44" s="14">
        <v>9</v>
      </c>
      <c r="D44" s="14">
        <v>2</v>
      </c>
      <c r="E44" s="14">
        <v>5</v>
      </c>
      <c r="F44" s="14"/>
      <c r="G44" s="14">
        <v>33</v>
      </c>
      <c r="H44" s="21">
        <v>26</v>
      </c>
      <c r="I44" s="14">
        <v>42</v>
      </c>
      <c r="J44" s="29">
        <v>13</v>
      </c>
      <c r="K44" s="29">
        <v>14</v>
      </c>
      <c r="L44" s="29">
        <v>15</v>
      </c>
      <c r="M44" s="29">
        <v>65</v>
      </c>
      <c r="N44" s="29">
        <v>62</v>
      </c>
      <c r="O44" s="29">
        <v>53</v>
      </c>
      <c r="P44" s="14">
        <f t="shared" si="88"/>
        <v>3</v>
      </c>
      <c r="Q44" s="16">
        <f t="shared" si="89"/>
        <v>1.2619047619047619</v>
      </c>
      <c r="R44" s="18" t="s">
        <v>208</v>
      </c>
      <c r="S44" s="2" t="s">
        <v>187</v>
      </c>
      <c r="T44" s="39">
        <f t="shared" si="80"/>
        <v>21</v>
      </c>
      <c r="U44" s="29">
        <v>5</v>
      </c>
      <c r="V44" s="29">
        <v>11</v>
      </c>
      <c r="W44" s="29">
        <v>5</v>
      </c>
      <c r="X44" s="29">
        <v>28</v>
      </c>
      <c r="Y44" s="29">
        <v>26</v>
      </c>
      <c r="Z44" s="67">
        <f t="shared" si="82"/>
        <v>1.2380952380952381</v>
      </c>
      <c r="AA44" s="29">
        <f t="shared" si="71"/>
        <v>21</v>
      </c>
      <c r="AB44" s="29">
        <f t="shared" si="72"/>
        <v>8</v>
      </c>
      <c r="AC44" s="29">
        <f t="shared" si="73"/>
        <v>3</v>
      </c>
      <c r="AD44" s="29">
        <f t="shared" si="74"/>
        <v>10</v>
      </c>
      <c r="AE44" s="29">
        <f t="shared" si="75"/>
        <v>37</v>
      </c>
      <c r="AF44" s="29">
        <f t="shared" si="76"/>
        <v>36</v>
      </c>
      <c r="AG44" s="67">
        <f t="shared" si="83"/>
        <v>1.2857142857142858</v>
      </c>
      <c r="AH44" s="2" t="str">
        <f t="shared" si="66"/>
        <v>Away</v>
      </c>
      <c r="AI44">
        <v>25</v>
      </c>
      <c r="AJ44" s="2">
        <v>21</v>
      </c>
      <c r="AK44" s="38" t="s">
        <v>575</v>
      </c>
    </row>
    <row r="45" spans="1:38" outlineLevel="1">
      <c r="A45" s="12" t="s">
        <v>127</v>
      </c>
      <c r="B45" s="20">
        <f t="shared" si="77"/>
        <v>16</v>
      </c>
      <c r="C45" s="14">
        <v>6</v>
      </c>
      <c r="D45" s="14">
        <v>4</v>
      </c>
      <c r="E45" s="14">
        <v>6</v>
      </c>
      <c r="F45" s="14"/>
      <c r="G45" s="14">
        <v>25</v>
      </c>
      <c r="H45" s="21">
        <v>22</v>
      </c>
      <c r="I45" s="29">
        <v>42</v>
      </c>
      <c r="J45" s="29">
        <v>23</v>
      </c>
      <c r="K45" s="29">
        <v>9</v>
      </c>
      <c r="L45" s="29">
        <v>10</v>
      </c>
      <c r="M45" s="29">
        <v>73</v>
      </c>
      <c r="N45" s="29">
        <v>51</v>
      </c>
      <c r="O45" s="29">
        <v>78</v>
      </c>
      <c r="P45" s="14">
        <f t="shared" si="88"/>
        <v>22</v>
      </c>
      <c r="Q45" s="16">
        <f t="shared" si="89"/>
        <v>1.8571428571428572</v>
      </c>
      <c r="R45" s="18" t="s">
        <v>212</v>
      </c>
      <c r="S45" s="2" t="s">
        <v>186</v>
      </c>
      <c r="T45" s="39">
        <f t="shared" si="80"/>
        <v>21</v>
      </c>
      <c r="U45" s="29">
        <v>15</v>
      </c>
      <c r="V45" s="29">
        <v>4</v>
      </c>
      <c r="W45" s="29">
        <v>2</v>
      </c>
      <c r="X45" s="29">
        <v>42</v>
      </c>
      <c r="Y45" s="29">
        <v>23</v>
      </c>
      <c r="Z45" s="67">
        <f t="shared" si="82"/>
        <v>2.3333333333333335</v>
      </c>
      <c r="AA45" s="29">
        <f t="shared" si="71"/>
        <v>21</v>
      </c>
      <c r="AB45" s="29">
        <f t="shared" si="72"/>
        <v>8</v>
      </c>
      <c r="AC45" s="29">
        <f t="shared" si="73"/>
        <v>5</v>
      </c>
      <c r="AD45" s="29">
        <f t="shared" si="74"/>
        <v>8</v>
      </c>
      <c r="AE45" s="29">
        <f t="shared" si="75"/>
        <v>31</v>
      </c>
      <c r="AF45" s="29">
        <f t="shared" si="76"/>
        <v>28</v>
      </c>
      <c r="AG45" s="67">
        <f t="shared" si="83"/>
        <v>1.3809523809523809</v>
      </c>
      <c r="AH45" s="2" t="str">
        <f t="shared" si="66"/>
        <v>Home</v>
      </c>
      <c r="AI45">
        <v>32</v>
      </c>
      <c r="AJ45" s="2">
        <v>29</v>
      </c>
      <c r="AK45" s="38" t="s">
        <v>575</v>
      </c>
    </row>
    <row r="46" spans="1:38" outlineLevel="1">
      <c r="A46" s="12" t="s">
        <v>128</v>
      </c>
      <c r="B46" s="20">
        <f t="shared" si="77"/>
        <v>11</v>
      </c>
      <c r="C46" s="14">
        <v>5</v>
      </c>
      <c r="D46" s="14">
        <v>1</v>
      </c>
      <c r="E46" s="14">
        <v>5</v>
      </c>
      <c r="F46" s="14"/>
      <c r="G46" s="14">
        <v>16</v>
      </c>
      <c r="H46" s="21">
        <v>17</v>
      </c>
      <c r="I46" s="29">
        <v>40</v>
      </c>
      <c r="J46" s="29">
        <v>10</v>
      </c>
      <c r="K46" s="29">
        <v>14</v>
      </c>
      <c r="L46" s="29">
        <f>I46-J46-K46</f>
        <v>16</v>
      </c>
      <c r="M46" s="29">
        <v>44</v>
      </c>
      <c r="N46" s="29">
        <v>49</v>
      </c>
      <c r="O46" s="29">
        <v>44</v>
      </c>
      <c r="P46" s="30">
        <f t="shared" si="88"/>
        <v>-5</v>
      </c>
      <c r="Q46" s="16">
        <f t="shared" si="89"/>
        <v>1.1000000000000001</v>
      </c>
      <c r="R46" s="18" t="s">
        <v>213</v>
      </c>
      <c r="S46" s="2" t="s">
        <v>186</v>
      </c>
      <c r="T46" s="39">
        <f t="shared" si="80"/>
        <v>20</v>
      </c>
      <c r="U46" s="29">
        <v>6</v>
      </c>
      <c r="V46" s="29">
        <v>9</v>
      </c>
      <c r="W46" s="29">
        <v>5</v>
      </c>
      <c r="X46" s="29">
        <v>29</v>
      </c>
      <c r="Y46" s="29">
        <v>22</v>
      </c>
      <c r="Z46" s="67">
        <f t="shared" si="82"/>
        <v>1.35</v>
      </c>
      <c r="AA46" s="29">
        <f t="shared" si="71"/>
        <v>20</v>
      </c>
      <c r="AB46" s="29">
        <f t="shared" si="72"/>
        <v>4</v>
      </c>
      <c r="AC46" s="29">
        <f t="shared" si="73"/>
        <v>5</v>
      </c>
      <c r="AD46" s="29">
        <f t="shared" si="74"/>
        <v>11</v>
      </c>
      <c r="AE46" s="29">
        <f t="shared" si="75"/>
        <v>15</v>
      </c>
      <c r="AF46" s="29">
        <f t="shared" si="76"/>
        <v>27</v>
      </c>
      <c r="AG46" s="67">
        <f t="shared" si="83"/>
        <v>0.85</v>
      </c>
      <c r="AH46" s="2" t="str">
        <f t="shared" si="66"/>
        <v>Home</v>
      </c>
      <c r="AI46">
        <v>31</v>
      </c>
      <c r="AJ46" s="2">
        <v>30</v>
      </c>
      <c r="AK46" s="38" t="s">
        <v>574</v>
      </c>
    </row>
    <row r="47" spans="1:38" outlineLevel="1">
      <c r="A47" s="12" t="s">
        <v>129</v>
      </c>
      <c r="B47" s="20">
        <f t="shared" si="77"/>
        <v>22</v>
      </c>
      <c r="C47" s="14">
        <v>14</v>
      </c>
      <c r="D47" s="14">
        <v>3</v>
      </c>
      <c r="E47" s="14">
        <v>5</v>
      </c>
      <c r="F47" s="14"/>
      <c r="G47" s="14">
        <v>43</v>
      </c>
      <c r="H47" s="21">
        <v>25</v>
      </c>
      <c r="I47" s="29">
        <v>40</v>
      </c>
      <c r="J47" s="29">
        <v>16</v>
      </c>
      <c r="K47" s="29">
        <v>8</v>
      </c>
      <c r="L47" s="29">
        <v>16</v>
      </c>
      <c r="M47" s="29">
        <v>54</v>
      </c>
      <c r="N47" s="29">
        <v>44</v>
      </c>
      <c r="O47" s="14">
        <v>56</v>
      </c>
      <c r="P47" s="14">
        <f t="shared" si="88"/>
        <v>10</v>
      </c>
      <c r="Q47" s="16">
        <f t="shared" si="89"/>
        <v>1.4</v>
      </c>
      <c r="R47" s="18" t="s">
        <v>205</v>
      </c>
      <c r="S47" s="2" t="s">
        <v>186</v>
      </c>
      <c r="T47" s="39">
        <f t="shared" si="80"/>
        <v>20</v>
      </c>
      <c r="U47" s="29">
        <v>8</v>
      </c>
      <c r="V47" s="29">
        <v>4</v>
      </c>
      <c r="W47" s="29">
        <v>8</v>
      </c>
      <c r="X47" s="29">
        <v>22</v>
      </c>
      <c r="Y47" s="29">
        <v>20</v>
      </c>
      <c r="Z47" s="67">
        <f t="shared" si="82"/>
        <v>1.4</v>
      </c>
      <c r="AA47" s="29">
        <f t="shared" si="71"/>
        <v>20</v>
      </c>
      <c r="AB47" s="29">
        <f t="shared" si="72"/>
        <v>8</v>
      </c>
      <c r="AC47" s="29">
        <f t="shared" si="73"/>
        <v>4</v>
      </c>
      <c r="AD47" s="29">
        <f t="shared" si="74"/>
        <v>8</v>
      </c>
      <c r="AE47" s="29">
        <f t="shared" si="75"/>
        <v>32</v>
      </c>
      <c r="AF47" s="29">
        <f t="shared" si="76"/>
        <v>24</v>
      </c>
      <c r="AG47" s="67">
        <f t="shared" si="83"/>
        <v>1.4</v>
      </c>
      <c r="AH47" s="2" t="str">
        <f t="shared" si="66"/>
        <v>Same</v>
      </c>
      <c r="AI47">
        <v>44</v>
      </c>
      <c r="AJ47" s="2">
        <v>42</v>
      </c>
      <c r="AK47" s="38" t="s">
        <v>573</v>
      </c>
      <c r="AL47" s="38" t="s">
        <v>574</v>
      </c>
    </row>
    <row r="48" spans="1:38" outlineLevel="1">
      <c r="A48" s="12" t="s">
        <v>130</v>
      </c>
      <c r="B48" s="20">
        <f t="shared" si="77"/>
        <v>18</v>
      </c>
      <c r="C48" s="14">
        <v>10</v>
      </c>
      <c r="D48" s="14">
        <v>3</v>
      </c>
      <c r="E48" s="14">
        <v>5</v>
      </c>
      <c r="F48" s="14"/>
      <c r="G48" s="14">
        <v>35</v>
      </c>
      <c r="H48" s="21">
        <v>27</v>
      </c>
      <c r="I48" s="29">
        <v>42</v>
      </c>
      <c r="J48" s="29">
        <v>24</v>
      </c>
      <c r="K48" s="29">
        <v>12</v>
      </c>
      <c r="L48" s="29">
        <v>6</v>
      </c>
      <c r="M48" s="29">
        <v>80</v>
      </c>
      <c r="N48" s="29">
        <v>35</v>
      </c>
      <c r="O48" s="29">
        <v>84</v>
      </c>
      <c r="P48" s="14">
        <f t="shared" si="88"/>
        <v>45</v>
      </c>
      <c r="Q48" s="16">
        <f t="shared" si="89"/>
        <v>2</v>
      </c>
      <c r="R48" s="18" t="s">
        <v>214</v>
      </c>
      <c r="S48" s="2" t="s">
        <v>186</v>
      </c>
      <c r="T48" s="39">
        <f t="shared" si="80"/>
        <v>21</v>
      </c>
      <c r="U48" s="29">
        <v>11</v>
      </c>
      <c r="V48" s="29">
        <v>8</v>
      </c>
      <c r="W48" s="29">
        <v>2</v>
      </c>
      <c r="X48" s="29">
        <v>40</v>
      </c>
      <c r="Y48" s="29">
        <v>16</v>
      </c>
      <c r="Z48" s="67">
        <f t="shared" si="82"/>
        <v>1.9523809523809523</v>
      </c>
      <c r="AA48" s="29">
        <f t="shared" si="71"/>
        <v>21</v>
      </c>
      <c r="AB48" s="29">
        <f t="shared" si="72"/>
        <v>13</v>
      </c>
      <c r="AC48" s="29">
        <f t="shared" si="73"/>
        <v>4</v>
      </c>
      <c r="AD48" s="29">
        <f t="shared" si="74"/>
        <v>4</v>
      </c>
      <c r="AE48" s="29">
        <f t="shared" si="75"/>
        <v>40</v>
      </c>
      <c r="AF48" s="29">
        <f t="shared" si="76"/>
        <v>19</v>
      </c>
      <c r="AG48" s="67">
        <f t="shared" si="83"/>
        <v>2.0476190476190474</v>
      </c>
      <c r="AH48" s="2" t="str">
        <f t="shared" si="66"/>
        <v>Away</v>
      </c>
      <c r="AI48">
        <v>25</v>
      </c>
      <c r="AJ48" s="2">
        <v>25</v>
      </c>
      <c r="AK48" s="38" t="s">
        <v>573</v>
      </c>
    </row>
    <row r="49" spans="1:38" outlineLevel="1">
      <c r="A49" s="12" t="s">
        <v>131</v>
      </c>
      <c r="B49" s="20">
        <f t="shared" si="77"/>
        <v>20</v>
      </c>
      <c r="C49" s="14">
        <v>13</v>
      </c>
      <c r="D49" s="14">
        <v>2</v>
      </c>
      <c r="E49" s="14">
        <v>5</v>
      </c>
      <c r="F49" s="14"/>
      <c r="G49" s="14">
        <v>49</v>
      </c>
      <c r="H49" s="21">
        <v>20</v>
      </c>
      <c r="I49" s="29">
        <v>42</v>
      </c>
      <c r="J49" s="29">
        <v>18</v>
      </c>
      <c r="K49" s="29">
        <v>7</v>
      </c>
      <c r="L49" s="29">
        <v>17</v>
      </c>
      <c r="M49" s="29">
        <v>62</v>
      </c>
      <c r="N49" s="29">
        <v>57</v>
      </c>
      <c r="O49" s="29">
        <v>61</v>
      </c>
      <c r="P49" s="14">
        <f t="shared" si="88"/>
        <v>5</v>
      </c>
      <c r="Q49" s="16">
        <f t="shared" si="89"/>
        <v>1.4523809523809523</v>
      </c>
      <c r="R49" s="18" t="s">
        <v>215</v>
      </c>
      <c r="S49" s="2" t="s">
        <v>186</v>
      </c>
      <c r="T49" s="39">
        <f t="shared" si="80"/>
        <v>21</v>
      </c>
      <c r="U49" s="29">
        <v>10</v>
      </c>
      <c r="V49" s="29">
        <v>3</v>
      </c>
      <c r="W49" s="29">
        <v>8</v>
      </c>
      <c r="X49" s="29">
        <v>34</v>
      </c>
      <c r="Y49" s="29">
        <v>27</v>
      </c>
      <c r="Z49" s="67">
        <f t="shared" si="82"/>
        <v>1.5714285714285714</v>
      </c>
      <c r="AA49" s="29">
        <f t="shared" si="71"/>
        <v>21</v>
      </c>
      <c r="AB49" s="29">
        <f t="shared" si="72"/>
        <v>8</v>
      </c>
      <c r="AC49" s="29">
        <f t="shared" si="73"/>
        <v>4</v>
      </c>
      <c r="AD49" s="29">
        <f t="shared" si="74"/>
        <v>9</v>
      </c>
      <c r="AE49" s="29">
        <f t="shared" si="75"/>
        <v>28</v>
      </c>
      <c r="AF49" s="29">
        <f t="shared" si="76"/>
        <v>30</v>
      </c>
      <c r="AG49" s="67">
        <f t="shared" si="83"/>
        <v>1.3333333333333333</v>
      </c>
      <c r="AH49" s="2" t="str">
        <f t="shared" si="66"/>
        <v>Home</v>
      </c>
      <c r="AI49">
        <v>37</v>
      </c>
      <c r="AJ49" s="2">
        <v>34</v>
      </c>
      <c r="AK49" s="38" t="s">
        <v>7</v>
      </c>
    </row>
    <row r="50" spans="1:38" outlineLevel="1">
      <c r="A50" s="12" t="s">
        <v>132</v>
      </c>
      <c r="B50" s="20">
        <f t="shared" si="77"/>
        <v>13</v>
      </c>
      <c r="C50" s="14">
        <v>6</v>
      </c>
      <c r="D50" s="14">
        <v>1</v>
      </c>
      <c r="E50" s="14">
        <v>6</v>
      </c>
      <c r="F50" s="14"/>
      <c r="G50" s="14">
        <v>19</v>
      </c>
      <c r="H50" s="21">
        <v>22</v>
      </c>
      <c r="I50" s="29">
        <v>42</v>
      </c>
      <c r="J50" s="29">
        <v>18</v>
      </c>
      <c r="K50" s="29">
        <v>7</v>
      </c>
      <c r="L50" s="29">
        <v>17</v>
      </c>
      <c r="M50" s="29">
        <v>69</v>
      </c>
      <c r="N50" s="29">
        <v>57</v>
      </c>
      <c r="O50" s="29">
        <v>61</v>
      </c>
      <c r="P50" s="14">
        <f t="shared" si="88"/>
        <v>12</v>
      </c>
      <c r="Q50" s="16">
        <f t="shared" si="89"/>
        <v>1.4523809523809523</v>
      </c>
      <c r="R50" s="18" t="s">
        <v>216</v>
      </c>
      <c r="S50" s="2" t="s">
        <v>186</v>
      </c>
      <c r="T50" s="39">
        <f t="shared" si="80"/>
        <v>21</v>
      </c>
      <c r="U50" s="29">
        <v>13</v>
      </c>
      <c r="V50" s="29">
        <v>4</v>
      </c>
      <c r="W50" s="29">
        <v>4</v>
      </c>
      <c r="X50" s="29">
        <v>44</v>
      </c>
      <c r="Y50" s="29">
        <v>18</v>
      </c>
      <c r="Z50" s="67">
        <f t="shared" si="82"/>
        <v>2.0476190476190474</v>
      </c>
      <c r="AA50" s="29">
        <f t="shared" si="71"/>
        <v>21</v>
      </c>
      <c r="AB50" s="29">
        <f t="shared" si="72"/>
        <v>5</v>
      </c>
      <c r="AC50" s="29">
        <f t="shared" si="73"/>
        <v>3</v>
      </c>
      <c r="AD50" s="29">
        <f t="shared" si="74"/>
        <v>13</v>
      </c>
      <c r="AE50" s="29">
        <f t="shared" si="75"/>
        <v>25</v>
      </c>
      <c r="AF50" s="29">
        <f t="shared" si="76"/>
        <v>39</v>
      </c>
      <c r="AG50" s="67">
        <f t="shared" si="83"/>
        <v>0.8571428571428571</v>
      </c>
      <c r="AH50" s="2" t="str">
        <f t="shared" si="66"/>
        <v>Home</v>
      </c>
      <c r="AI50">
        <v>34</v>
      </c>
      <c r="AJ50" s="2">
        <v>32</v>
      </c>
      <c r="AK50" s="38" t="s">
        <v>572</v>
      </c>
    </row>
    <row r="51" spans="1:38" outlineLevel="1">
      <c r="A51" s="12" t="s">
        <v>133</v>
      </c>
      <c r="B51" s="20">
        <f t="shared" si="77"/>
        <v>13</v>
      </c>
      <c r="C51" s="14">
        <v>5</v>
      </c>
      <c r="D51" s="14">
        <v>2</v>
      </c>
      <c r="E51" s="14">
        <v>6</v>
      </c>
      <c r="F51" s="14"/>
      <c r="G51" s="14">
        <v>19</v>
      </c>
      <c r="H51" s="21">
        <v>15</v>
      </c>
      <c r="I51" s="29">
        <v>32</v>
      </c>
      <c r="J51" s="29">
        <v>21</v>
      </c>
      <c r="K51" s="29">
        <v>5</v>
      </c>
      <c r="L51" s="29">
        <v>6</v>
      </c>
      <c r="M51" s="29">
        <v>65</v>
      </c>
      <c r="N51" s="29">
        <v>34</v>
      </c>
      <c r="O51" s="14">
        <v>68</v>
      </c>
      <c r="P51" s="14">
        <f t="shared" si="88"/>
        <v>31</v>
      </c>
      <c r="Q51" s="16">
        <f t="shared" si="89"/>
        <v>2.125</v>
      </c>
      <c r="R51" s="18" t="s">
        <v>217</v>
      </c>
      <c r="S51" s="2" t="s">
        <v>188</v>
      </c>
      <c r="T51" s="39">
        <f t="shared" si="80"/>
        <v>16</v>
      </c>
      <c r="U51" s="29">
        <v>10</v>
      </c>
      <c r="V51" s="29">
        <v>3</v>
      </c>
      <c r="W51" s="29">
        <v>3</v>
      </c>
      <c r="X51" s="29">
        <v>31</v>
      </c>
      <c r="Y51" s="29">
        <v>16</v>
      </c>
      <c r="Z51" s="67">
        <f t="shared" si="82"/>
        <v>2.0625</v>
      </c>
      <c r="AA51" s="29">
        <f t="shared" si="71"/>
        <v>16</v>
      </c>
      <c r="AB51" s="29">
        <f t="shared" si="72"/>
        <v>11</v>
      </c>
      <c r="AC51" s="29">
        <f t="shared" si="73"/>
        <v>2</v>
      </c>
      <c r="AD51" s="29">
        <f t="shared" si="74"/>
        <v>3</v>
      </c>
      <c r="AE51" s="29">
        <f t="shared" si="75"/>
        <v>34</v>
      </c>
      <c r="AF51" s="29">
        <f t="shared" si="76"/>
        <v>18</v>
      </c>
      <c r="AG51" s="67">
        <f t="shared" si="83"/>
        <v>2.1875</v>
      </c>
      <c r="AH51" s="2" t="str">
        <f t="shared" si="66"/>
        <v>Away</v>
      </c>
      <c r="AI51">
        <v>28</v>
      </c>
      <c r="AJ51" s="2">
        <v>24</v>
      </c>
      <c r="AK51" s="38" t="s">
        <v>572</v>
      </c>
    </row>
    <row r="52" spans="1:38" outlineLevel="1">
      <c r="A52" s="12" t="s">
        <v>134</v>
      </c>
      <c r="B52" s="20">
        <f t="shared" si="77"/>
        <v>22</v>
      </c>
      <c r="C52" s="14">
        <v>12</v>
      </c>
      <c r="D52" s="14">
        <v>5</v>
      </c>
      <c r="E52" s="14">
        <v>5</v>
      </c>
      <c r="F52" s="14"/>
      <c r="G52" s="14">
        <v>44</v>
      </c>
      <c r="H52" s="21">
        <v>17</v>
      </c>
      <c r="I52" s="31">
        <v>34</v>
      </c>
      <c r="J52" s="31">
        <v>12</v>
      </c>
      <c r="K52" s="31">
        <v>9</v>
      </c>
      <c r="L52" s="31">
        <v>13</v>
      </c>
      <c r="M52" s="31">
        <v>46</v>
      </c>
      <c r="N52" s="31">
        <v>42</v>
      </c>
      <c r="O52" s="31">
        <v>33</v>
      </c>
      <c r="P52" s="16">
        <f>M52/N52</f>
        <v>1.0952380952380953</v>
      </c>
      <c r="Q52" s="16">
        <f>((J52*3)+K52)/I52</f>
        <v>1.3235294117647058</v>
      </c>
      <c r="R52" s="18" t="s">
        <v>218</v>
      </c>
      <c r="S52" s="2" t="s">
        <v>189</v>
      </c>
      <c r="T52" s="39">
        <f t="shared" si="80"/>
        <v>17</v>
      </c>
      <c r="U52" s="29">
        <v>6</v>
      </c>
      <c r="V52" s="29">
        <v>6</v>
      </c>
      <c r="W52" s="29">
        <v>5</v>
      </c>
      <c r="X52" s="29">
        <v>22</v>
      </c>
      <c r="Y52" s="29">
        <v>15</v>
      </c>
      <c r="Z52" s="67">
        <f t="shared" si="82"/>
        <v>1.411764705882353</v>
      </c>
      <c r="AA52" s="29">
        <f t="shared" si="71"/>
        <v>17</v>
      </c>
      <c r="AB52" s="29">
        <f t="shared" si="72"/>
        <v>6</v>
      </c>
      <c r="AC52" s="29">
        <f t="shared" si="73"/>
        <v>3</v>
      </c>
      <c r="AD52" s="29">
        <f t="shared" si="74"/>
        <v>8</v>
      </c>
      <c r="AE52" s="29">
        <f t="shared" si="75"/>
        <v>24</v>
      </c>
      <c r="AF52" s="29">
        <f t="shared" si="76"/>
        <v>27</v>
      </c>
      <c r="AG52" s="67">
        <f t="shared" si="83"/>
        <v>1.2352941176470589</v>
      </c>
      <c r="AH52" s="2" t="str">
        <f t="shared" si="66"/>
        <v>Home</v>
      </c>
      <c r="AI52">
        <v>32</v>
      </c>
      <c r="AJ52" s="2">
        <v>31</v>
      </c>
      <c r="AK52" s="38" t="s">
        <v>571</v>
      </c>
    </row>
    <row r="53" spans="1:38" outlineLevel="1">
      <c r="A53" s="12" t="s">
        <v>135</v>
      </c>
      <c r="B53" s="20">
        <f t="shared" si="77"/>
        <v>13</v>
      </c>
      <c r="C53" s="14">
        <v>3</v>
      </c>
      <c r="D53" s="14">
        <v>5</v>
      </c>
      <c r="E53" s="14">
        <v>5</v>
      </c>
      <c r="F53" s="14"/>
      <c r="G53" s="14">
        <v>22</v>
      </c>
      <c r="H53" s="21">
        <v>27</v>
      </c>
      <c r="I53" s="31">
        <v>30</v>
      </c>
      <c r="J53" s="31">
        <v>16</v>
      </c>
      <c r="K53" s="31">
        <v>8</v>
      </c>
      <c r="L53" s="31">
        <v>6</v>
      </c>
      <c r="M53" s="31">
        <v>58</v>
      </c>
      <c r="N53" s="31">
        <v>25</v>
      </c>
      <c r="O53" s="31">
        <v>40</v>
      </c>
      <c r="P53" s="16">
        <f>M53/N53</f>
        <v>2.3199999999999998</v>
      </c>
      <c r="Q53" s="16">
        <f t="shared" ref="Q53:Q99" si="90">((J53*3)+K53)/I53</f>
        <v>1.8666666666666667</v>
      </c>
      <c r="R53" s="18" t="s">
        <v>219</v>
      </c>
      <c r="S53" s="2" t="s">
        <v>190</v>
      </c>
      <c r="T53" s="39">
        <f t="shared" si="80"/>
        <v>15</v>
      </c>
      <c r="U53" s="29">
        <v>12</v>
      </c>
      <c r="V53" s="29">
        <v>2</v>
      </c>
      <c r="W53" s="29">
        <v>1</v>
      </c>
      <c r="X53" s="29">
        <v>37</v>
      </c>
      <c r="Y53" s="29">
        <v>12</v>
      </c>
      <c r="Z53" s="67">
        <f t="shared" si="82"/>
        <v>2.5333333333333332</v>
      </c>
      <c r="AA53" s="29">
        <f t="shared" si="71"/>
        <v>15</v>
      </c>
      <c r="AB53" s="29">
        <f t="shared" si="72"/>
        <v>4</v>
      </c>
      <c r="AC53" s="29">
        <f t="shared" si="73"/>
        <v>6</v>
      </c>
      <c r="AD53" s="29">
        <f t="shared" si="74"/>
        <v>5</v>
      </c>
      <c r="AE53" s="29">
        <f t="shared" si="75"/>
        <v>21</v>
      </c>
      <c r="AF53" s="29">
        <f t="shared" si="76"/>
        <v>13</v>
      </c>
      <c r="AG53" s="67">
        <f t="shared" si="83"/>
        <v>1.2</v>
      </c>
      <c r="AH53" s="2" t="str">
        <f t="shared" si="66"/>
        <v>Home</v>
      </c>
      <c r="AI53">
        <v>33</v>
      </c>
      <c r="AJ53" s="2">
        <v>31</v>
      </c>
      <c r="AK53" s="38" t="s">
        <v>571</v>
      </c>
    </row>
    <row r="54" spans="1:38" outlineLevel="1">
      <c r="A54" s="12" t="s">
        <v>136</v>
      </c>
      <c r="B54" s="20">
        <f t="shared" si="77"/>
        <v>25</v>
      </c>
      <c r="C54" s="14">
        <v>18</v>
      </c>
      <c r="D54" s="14">
        <v>2</v>
      </c>
      <c r="E54" s="14">
        <v>5</v>
      </c>
      <c r="F54" s="14"/>
      <c r="G54" s="14">
        <v>66</v>
      </c>
      <c r="H54" s="21">
        <v>30</v>
      </c>
      <c r="I54" s="40">
        <v>28</v>
      </c>
      <c r="J54" s="31">
        <v>25</v>
      </c>
      <c r="K54" s="31">
        <v>2</v>
      </c>
      <c r="L54" s="31">
        <v>1</v>
      </c>
      <c r="M54" s="31">
        <v>101</v>
      </c>
      <c r="N54" s="31">
        <v>15</v>
      </c>
      <c r="O54" s="31">
        <v>52</v>
      </c>
      <c r="P54" s="16">
        <f>M54/N54</f>
        <v>6.7333333333333334</v>
      </c>
      <c r="Q54" s="16">
        <f t="shared" si="90"/>
        <v>2.75</v>
      </c>
      <c r="R54" s="18" t="s">
        <v>220</v>
      </c>
      <c r="S54" s="2" t="s">
        <v>191</v>
      </c>
      <c r="T54" s="39">
        <f t="shared" si="80"/>
        <v>14</v>
      </c>
      <c r="U54" s="29">
        <v>12</v>
      </c>
      <c r="V54" s="29">
        <v>1</v>
      </c>
      <c r="W54" s="29">
        <v>1</v>
      </c>
      <c r="X54" s="29">
        <v>48</v>
      </c>
      <c r="Y54" s="29">
        <v>7</v>
      </c>
      <c r="Z54" s="67">
        <f t="shared" si="82"/>
        <v>2.6428571428571428</v>
      </c>
      <c r="AA54" s="29">
        <f t="shared" si="71"/>
        <v>14</v>
      </c>
      <c r="AB54" s="29">
        <f t="shared" si="72"/>
        <v>13</v>
      </c>
      <c r="AC54" s="29">
        <f t="shared" si="73"/>
        <v>1</v>
      </c>
      <c r="AD54" s="29">
        <f t="shared" si="74"/>
        <v>0</v>
      </c>
      <c r="AE54" s="29">
        <f t="shared" si="75"/>
        <v>53</v>
      </c>
      <c r="AF54" s="29">
        <f t="shared" si="76"/>
        <v>8</v>
      </c>
      <c r="AG54" s="67">
        <f t="shared" si="83"/>
        <v>2.8571428571428572</v>
      </c>
      <c r="AH54" s="2" t="str">
        <f t="shared" si="66"/>
        <v>Away</v>
      </c>
      <c r="AI54">
        <v>24</v>
      </c>
      <c r="AJ54" s="2">
        <v>23</v>
      </c>
      <c r="AK54" s="38" t="s">
        <v>571</v>
      </c>
    </row>
    <row r="55" spans="1:38" outlineLevel="1">
      <c r="A55" s="12" t="s">
        <v>137</v>
      </c>
      <c r="B55" s="20">
        <f t="shared" si="77"/>
        <v>15</v>
      </c>
      <c r="C55" s="14">
        <v>7</v>
      </c>
      <c r="D55" s="14">
        <v>3</v>
      </c>
      <c r="E55" s="14">
        <v>5</v>
      </c>
      <c r="F55" s="14"/>
      <c r="G55" s="14">
        <v>29</v>
      </c>
      <c r="H55" s="21">
        <v>30</v>
      </c>
      <c r="I55" s="31">
        <v>30</v>
      </c>
      <c r="J55" s="31">
        <v>15</v>
      </c>
      <c r="K55" s="31">
        <v>9</v>
      </c>
      <c r="L55" s="31">
        <v>6</v>
      </c>
      <c r="M55" s="31">
        <v>59</v>
      </c>
      <c r="N55" s="31">
        <v>33</v>
      </c>
      <c r="O55" s="31">
        <v>39</v>
      </c>
      <c r="P55" s="16">
        <f>M55/N55</f>
        <v>1.7878787878787878</v>
      </c>
      <c r="Q55" s="16">
        <f t="shared" si="90"/>
        <v>1.8</v>
      </c>
      <c r="R55" s="18" t="s">
        <v>219</v>
      </c>
      <c r="S55" s="2" t="s">
        <v>191</v>
      </c>
      <c r="T55" s="39">
        <f t="shared" si="80"/>
        <v>15</v>
      </c>
      <c r="U55" s="29">
        <v>8</v>
      </c>
      <c r="V55" s="29">
        <v>5</v>
      </c>
      <c r="W55" s="29">
        <v>2</v>
      </c>
      <c r="X55" s="29">
        <v>31</v>
      </c>
      <c r="Y55" s="29">
        <v>15</v>
      </c>
      <c r="Z55" s="67">
        <f t="shared" si="82"/>
        <v>1.9333333333333333</v>
      </c>
      <c r="AA55" s="29">
        <f t="shared" si="71"/>
        <v>15</v>
      </c>
      <c r="AB55" s="29">
        <f t="shared" si="72"/>
        <v>7</v>
      </c>
      <c r="AC55" s="29">
        <f t="shared" si="73"/>
        <v>4</v>
      </c>
      <c r="AD55" s="29">
        <f t="shared" si="74"/>
        <v>4</v>
      </c>
      <c r="AE55" s="29">
        <f t="shared" si="75"/>
        <v>28</v>
      </c>
      <c r="AF55" s="29">
        <f t="shared" si="76"/>
        <v>18</v>
      </c>
      <c r="AG55" s="67">
        <f t="shared" si="83"/>
        <v>1.6666666666666667</v>
      </c>
      <c r="AH55" s="2" t="str">
        <f t="shared" si="66"/>
        <v>Home</v>
      </c>
      <c r="AI55">
        <v>34</v>
      </c>
      <c r="AJ55" s="2">
        <v>31</v>
      </c>
      <c r="AK55" s="38" t="s">
        <v>571</v>
      </c>
    </row>
    <row r="56" spans="1:38" outlineLevel="1">
      <c r="A56" s="12" t="s">
        <v>138</v>
      </c>
      <c r="B56" s="20">
        <f t="shared" si="77"/>
        <v>7</v>
      </c>
      <c r="C56" s="14">
        <v>1</v>
      </c>
      <c r="D56" s="14">
        <v>1</v>
      </c>
      <c r="E56" s="14">
        <v>5</v>
      </c>
      <c r="F56" s="14"/>
      <c r="G56" s="14">
        <v>4</v>
      </c>
      <c r="H56" s="21">
        <v>9</v>
      </c>
      <c r="I56" s="31">
        <v>26</v>
      </c>
      <c r="J56" s="31">
        <v>4</v>
      </c>
      <c r="K56" s="31">
        <v>6</v>
      </c>
      <c r="L56" s="31">
        <v>16</v>
      </c>
      <c r="M56" s="31">
        <v>24</v>
      </c>
      <c r="N56" s="31">
        <v>54</v>
      </c>
      <c r="O56" s="31">
        <v>14</v>
      </c>
      <c r="P56" s="32">
        <f>M56/N56</f>
        <v>0.44444444444444442</v>
      </c>
      <c r="Q56" s="16">
        <f t="shared" si="90"/>
        <v>0.69230769230769229</v>
      </c>
      <c r="R56" s="18" t="s">
        <v>221</v>
      </c>
      <c r="S56" s="2" t="s">
        <v>190</v>
      </c>
      <c r="T56" s="39">
        <f t="shared" si="80"/>
        <v>13</v>
      </c>
      <c r="U56" s="29">
        <v>3</v>
      </c>
      <c r="V56" s="29">
        <v>3</v>
      </c>
      <c r="W56" s="29">
        <v>7</v>
      </c>
      <c r="X56" s="29">
        <v>13</v>
      </c>
      <c r="Y56" s="29">
        <v>20</v>
      </c>
      <c r="Z56" s="67">
        <f t="shared" si="82"/>
        <v>0.92307692307692313</v>
      </c>
      <c r="AA56" s="29">
        <f t="shared" si="71"/>
        <v>13</v>
      </c>
      <c r="AB56" s="29">
        <f t="shared" si="72"/>
        <v>1</v>
      </c>
      <c r="AC56" s="29">
        <f t="shared" si="73"/>
        <v>3</v>
      </c>
      <c r="AD56" s="29">
        <f t="shared" si="74"/>
        <v>9</v>
      </c>
      <c r="AE56" s="29">
        <f t="shared" si="75"/>
        <v>11</v>
      </c>
      <c r="AF56" s="29">
        <f t="shared" si="76"/>
        <v>34</v>
      </c>
      <c r="AG56" s="67">
        <f t="shared" si="83"/>
        <v>0.46153846153846156</v>
      </c>
      <c r="AH56" s="2" t="str">
        <f t="shared" si="66"/>
        <v>Home</v>
      </c>
      <c r="AI56">
        <v>34</v>
      </c>
      <c r="AJ56" s="2">
        <v>33</v>
      </c>
      <c r="AK56" s="38" t="s">
        <v>570</v>
      </c>
    </row>
    <row r="57" spans="1:38" outlineLevel="1">
      <c r="A57" s="12" t="s">
        <v>139</v>
      </c>
      <c r="B57" s="20">
        <f t="shared" si="77"/>
        <v>3</v>
      </c>
      <c r="C57" s="14">
        <v>0</v>
      </c>
      <c r="D57" s="14">
        <v>0</v>
      </c>
      <c r="E57" s="14">
        <v>3</v>
      </c>
      <c r="F57" s="14"/>
      <c r="G57" s="14">
        <v>3</v>
      </c>
      <c r="H57" s="21">
        <v>9</v>
      </c>
      <c r="I57" s="31">
        <v>30</v>
      </c>
      <c r="J57" s="31">
        <v>5</v>
      </c>
      <c r="K57" s="31">
        <v>4</v>
      </c>
      <c r="L57" s="31">
        <v>21</v>
      </c>
      <c r="M57" s="31">
        <v>26</v>
      </c>
      <c r="N57" s="31">
        <v>58</v>
      </c>
      <c r="O57" s="31">
        <v>14</v>
      </c>
      <c r="P57" s="32">
        <f t="shared" ref="P57:P65" si="91">M57/N57</f>
        <v>0.44827586206896552</v>
      </c>
      <c r="Q57" s="16">
        <f t="shared" si="90"/>
        <v>0.6333333333333333</v>
      </c>
      <c r="R57" s="18" t="s">
        <v>222</v>
      </c>
      <c r="S57" s="2" t="s">
        <v>190</v>
      </c>
      <c r="T57" s="39">
        <f t="shared" si="80"/>
        <v>15</v>
      </c>
      <c r="U57" s="29">
        <v>1</v>
      </c>
      <c r="V57" s="29">
        <v>2</v>
      </c>
      <c r="W57" s="29">
        <v>12</v>
      </c>
      <c r="X57" s="29">
        <v>12</v>
      </c>
      <c r="Y57" s="29">
        <v>32</v>
      </c>
      <c r="Z57" s="67">
        <f t="shared" si="82"/>
        <v>0.33333333333333331</v>
      </c>
      <c r="AA57" s="29">
        <f t="shared" si="71"/>
        <v>15</v>
      </c>
      <c r="AB57" s="29">
        <f t="shared" si="72"/>
        <v>4</v>
      </c>
      <c r="AC57" s="29">
        <f t="shared" si="73"/>
        <v>2</v>
      </c>
      <c r="AD57" s="29">
        <f t="shared" si="74"/>
        <v>9</v>
      </c>
      <c r="AE57" s="29">
        <f t="shared" si="75"/>
        <v>14</v>
      </c>
      <c r="AF57" s="29">
        <f t="shared" si="76"/>
        <v>26</v>
      </c>
      <c r="AG57" s="67">
        <f t="shared" si="83"/>
        <v>0.93333333333333335</v>
      </c>
      <c r="AH57" s="2" t="str">
        <f t="shared" si="66"/>
        <v>Away</v>
      </c>
      <c r="AI57">
        <v>39</v>
      </c>
      <c r="AJ57" s="2">
        <v>38</v>
      </c>
      <c r="AK57" s="38" t="s">
        <v>569</v>
      </c>
      <c r="AL57" s="38" t="s">
        <v>570</v>
      </c>
    </row>
    <row r="58" spans="1:38" outlineLevel="1">
      <c r="A58" s="12" t="s">
        <v>140</v>
      </c>
      <c r="B58" s="20">
        <f t="shared" si="77"/>
        <v>6</v>
      </c>
      <c r="C58" s="14">
        <v>2</v>
      </c>
      <c r="D58" s="14">
        <v>0</v>
      </c>
      <c r="E58" s="14">
        <v>4</v>
      </c>
      <c r="F58" s="14"/>
      <c r="G58" s="14">
        <v>9</v>
      </c>
      <c r="H58" s="21">
        <v>13</v>
      </c>
      <c r="I58" s="31">
        <v>30</v>
      </c>
      <c r="J58" s="31">
        <v>3</v>
      </c>
      <c r="K58" s="31">
        <v>4</v>
      </c>
      <c r="L58" s="31">
        <v>23</v>
      </c>
      <c r="M58" s="31">
        <v>23</v>
      </c>
      <c r="N58" s="31">
        <v>86</v>
      </c>
      <c r="O58" s="31">
        <v>10</v>
      </c>
      <c r="P58" s="32">
        <f t="shared" si="91"/>
        <v>0.26744186046511625</v>
      </c>
      <c r="Q58" s="16">
        <f t="shared" si="90"/>
        <v>0.43333333333333335</v>
      </c>
      <c r="R58" s="18" t="s">
        <v>222</v>
      </c>
      <c r="S58" s="2" t="s">
        <v>190</v>
      </c>
      <c r="T58" s="39">
        <f t="shared" si="80"/>
        <v>15</v>
      </c>
      <c r="U58" s="29">
        <v>2</v>
      </c>
      <c r="V58" s="29">
        <v>0</v>
      </c>
      <c r="W58" s="29">
        <v>13</v>
      </c>
      <c r="X58" s="29">
        <v>10</v>
      </c>
      <c r="Y58" s="29">
        <v>37</v>
      </c>
      <c r="Z58" s="67">
        <f t="shared" si="82"/>
        <v>0.4</v>
      </c>
      <c r="AA58" s="29">
        <f t="shared" si="71"/>
        <v>15</v>
      </c>
      <c r="AB58" s="29">
        <f t="shared" si="72"/>
        <v>1</v>
      </c>
      <c r="AC58" s="29">
        <f t="shared" si="73"/>
        <v>4</v>
      </c>
      <c r="AD58" s="29">
        <f t="shared" si="74"/>
        <v>10</v>
      </c>
      <c r="AE58" s="29">
        <f t="shared" si="75"/>
        <v>13</v>
      </c>
      <c r="AF58" s="29">
        <f t="shared" si="76"/>
        <v>49</v>
      </c>
      <c r="AG58" s="67">
        <f t="shared" si="83"/>
        <v>0.46666666666666667</v>
      </c>
      <c r="AH58" s="2" t="str">
        <f t="shared" si="66"/>
        <v>Away</v>
      </c>
      <c r="AI58">
        <v>33</v>
      </c>
      <c r="AJ58" s="2">
        <v>33</v>
      </c>
      <c r="AK58" s="38" t="s">
        <v>568</v>
      </c>
    </row>
    <row r="59" spans="1:38" outlineLevel="1">
      <c r="A59" s="12" t="s">
        <v>141</v>
      </c>
      <c r="B59" s="20">
        <f t="shared" si="77"/>
        <v>13</v>
      </c>
      <c r="C59" s="14">
        <v>5</v>
      </c>
      <c r="D59" s="14">
        <v>4</v>
      </c>
      <c r="E59" s="14">
        <v>4</v>
      </c>
      <c r="F59" s="14"/>
      <c r="G59" s="14">
        <v>13</v>
      </c>
      <c r="H59" s="21">
        <v>12</v>
      </c>
      <c r="I59" s="31">
        <v>30</v>
      </c>
      <c r="J59" s="31">
        <v>5</v>
      </c>
      <c r="K59" s="31">
        <v>6</v>
      </c>
      <c r="L59" s="31">
        <v>19</v>
      </c>
      <c r="M59" s="31">
        <v>22</v>
      </c>
      <c r="N59" s="31">
        <v>55</v>
      </c>
      <c r="O59" s="31">
        <v>16</v>
      </c>
      <c r="P59" s="32">
        <f t="shared" si="91"/>
        <v>0.4</v>
      </c>
      <c r="Q59" s="16">
        <f t="shared" si="90"/>
        <v>0.7</v>
      </c>
      <c r="R59" s="18" t="s">
        <v>223</v>
      </c>
      <c r="S59" s="2" t="s">
        <v>190</v>
      </c>
      <c r="T59" s="39">
        <f t="shared" si="80"/>
        <v>15</v>
      </c>
      <c r="U59" s="29">
        <v>4</v>
      </c>
      <c r="V59" s="29">
        <v>4</v>
      </c>
      <c r="W59" s="29">
        <v>7</v>
      </c>
      <c r="X59" s="29">
        <v>13</v>
      </c>
      <c r="Y59" s="29">
        <v>22</v>
      </c>
      <c r="Z59" s="67">
        <f t="shared" si="82"/>
        <v>1.0666666666666667</v>
      </c>
      <c r="AA59" s="29">
        <f t="shared" si="71"/>
        <v>15</v>
      </c>
      <c r="AB59" s="29">
        <f t="shared" si="72"/>
        <v>1</v>
      </c>
      <c r="AC59" s="29">
        <f t="shared" si="73"/>
        <v>2</v>
      </c>
      <c r="AD59" s="29">
        <f t="shared" si="74"/>
        <v>12</v>
      </c>
      <c r="AE59" s="29">
        <f t="shared" si="75"/>
        <v>9</v>
      </c>
      <c r="AF59" s="29">
        <f t="shared" si="76"/>
        <v>33</v>
      </c>
      <c r="AG59" s="67">
        <f t="shared" si="83"/>
        <v>0.33333333333333331</v>
      </c>
      <c r="AH59" s="2" t="str">
        <f t="shared" si="66"/>
        <v>Home</v>
      </c>
      <c r="AI59">
        <v>31</v>
      </c>
      <c r="AJ59" s="2">
        <v>30</v>
      </c>
      <c r="AK59" s="38" t="s">
        <v>566</v>
      </c>
      <c r="AL59" s="38" t="s">
        <v>567</v>
      </c>
    </row>
    <row r="60" spans="1:38" outlineLevel="1">
      <c r="A60" s="12" t="s">
        <v>142</v>
      </c>
      <c r="B60" s="20">
        <f t="shared" si="77"/>
        <v>14</v>
      </c>
      <c r="C60" s="14">
        <v>7</v>
      </c>
      <c r="D60" s="14">
        <v>3</v>
      </c>
      <c r="E60" s="14">
        <v>4</v>
      </c>
      <c r="F60" s="14"/>
      <c r="G60" s="14">
        <v>21</v>
      </c>
      <c r="H60" s="21">
        <v>22</v>
      </c>
      <c r="I60" s="31">
        <v>30</v>
      </c>
      <c r="J60" s="31">
        <v>5</v>
      </c>
      <c r="K60" s="31">
        <v>7</v>
      </c>
      <c r="L60" s="31">
        <v>18</v>
      </c>
      <c r="M60" s="31">
        <v>25</v>
      </c>
      <c r="N60" s="31">
        <v>63</v>
      </c>
      <c r="O60" s="31">
        <v>17</v>
      </c>
      <c r="P60" s="32">
        <f t="shared" si="91"/>
        <v>0.3968253968253968</v>
      </c>
      <c r="Q60" s="16">
        <f t="shared" si="90"/>
        <v>0.73333333333333328</v>
      </c>
      <c r="R60" s="18" t="s">
        <v>224</v>
      </c>
      <c r="S60" s="2" t="s">
        <v>190</v>
      </c>
      <c r="T60" s="39">
        <f t="shared" si="80"/>
        <v>15</v>
      </c>
      <c r="U60" s="29">
        <v>3</v>
      </c>
      <c r="V60" s="29">
        <v>5</v>
      </c>
      <c r="W60" s="29">
        <v>7</v>
      </c>
      <c r="X60" s="29">
        <v>9</v>
      </c>
      <c r="Y60" s="29">
        <v>23</v>
      </c>
      <c r="Z60" s="67">
        <f t="shared" si="82"/>
        <v>0.93333333333333335</v>
      </c>
      <c r="AA60" s="29">
        <f t="shared" si="71"/>
        <v>15</v>
      </c>
      <c r="AB60" s="29">
        <f t="shared" si="72"/>
        <v>2</v>
      </c>
      <c r="AC60" s="29">
        <f t="shared" si="73"/>
        <v>2</v>
      </c>
      <c r="AD60" s="29">
        <f t="shared" si="74"/>
        <v>11</v>
      </c>
      <c r="AE60" s="29">
        <f t="shared" si="75"/>
        <v>16</v>
      </c>
      <c r="AF60" s="29">
        <f t="shared" si="76"/>
        <v>40</v>
      </c>
      <c r="AG60" s="67">
        <f t="shared" si="83"/>
        <v>0.53333333333333333</v>
      </c>
      <c r="AH60" s="2" t="str">
        <f t="shared" si="66"/>
        <v>Home</v>
      </c>
      <c r="AI60">
        <v>28</v>
      </c>
      <c r="AJ60" s="2">
        <v>28</v>
      </c>
      <c r="AK60" s="38" t="s">
        <v>566</v>
      </c>
    </row>
    <row r="61" spans="1:38" outlineLevel="1">
      <c r="A61" s="12" t="s">
        <v>143</v>
      </c>
      <c r="B61" s="20">
        <f t="shared" si="77"/>
        <v>14</v>
      </c>
      <c r="C61" s="14">
        <v>7</v>
      </c>
      <c r="D61" s="14">
        <v>2</v>
      </c>
      <c r="E61" s="14">
        <v>5</v>
      </c>
      <c r="F61" s="14"/>
      <c r="G61" s="14">
        <v>28</v>
      </c>
      <c r="H61" s="21">
        <v>23</v>
      </c>
      <c r="I61" s="31">
        <v>30</v>
      </c>
      <c r="J61" s="31">
        <v>10</v>
      </c>
      <c r="K61" s="31">
        <v>3</v>
      </c>
      <c r="L61" s="31">
        <v>17</v>
      </c>
      <c r="M61" s="31">
        <v>44</v>
      </c>
      <c r="N61" s="31">
        <v>66</v>
      </c>
      <c r="O61" s="31">
        <v>23</v>
      </c>
      <c r="P61" s="32">
        <f t="shared" si="91"/>
        <v>0.66666666666666663</v>
      </c>
      <c r="Q61" s="16">
        <f t="shared" si="90"/>
        <v>1.1000000000000001</v>
      </c>
      <c r="R61" s="18" t="s">
        <v>224</v>
      </c>
      <c r="S61" s="2" t="s">
        <v>190</v>
      </c>
      <c r="T61" s="39">
        <f t="shared" si="80"/>
        <v>15</v>
      </c>
      <c r="U61" s="29">
        <v>5</v>
      </c>
      <c r="V61" s="29">
        <v>1</v>
      </c>
      <c r="W61" s="29">
        <v>9</v>
      </c>
      <c r="X61" s="29">
        <v>24</v>
      </c>
      <c r="Y61" s="29">
        <v>28</v>
      </c>
      <c r="Z61" s="67">
        <f t="shared" si="82"/>
        <v>1.0666666666666667</v>
      </c>
      <c r="AA61" s="29">
        <f t="shared" si="71"/>
        <v>15</v>
      </c>
      <c r="AB61" s="29">
        <f t="shared" si="72"/>
        <v>5</v>
      </c>
      <c r="AC61" s="29">
        <f t="shared" si="73"/>
        <v>2</v>
      </c>
      <c r="AD61" s="29">
        <f t="shared" si="74"/>
        <v>8</v>
      </c>
      <c r="AE61" s="29">
        <f t="shared" si="75"/>
        <v>20</v>
      </c>
      <c r="AF61" s="29">
        <f t="shared" si="76"/>
        <v>38</v>
      </c>
      <c r="AG61" s="67">
        <f t="shared" si="83"/>
        <v>1.1333333333333333</v>
      </c>
      <c r="AH61" s="2" t="str">
        <f t="shared" si="66"/>
        <v>Away</v>
      </c>
      <c r="AI61">
        <v>32</v>
      </c>
      <c r="AJ61" s="2">
        <v>32</v>
      </c>
      <c r="AK61" s="38" t="s">
        <v>566</v>
      </c>
    </row>
    <row r="62" spans="1:38" outlineLevel="1">
      <c r="A62" s="12" t="s">
        <v>144</v>
      </c>
      <c r="B62" s="20">
        <f t="shared" si="77"/>
        <v>5</v>
      </c>
      <c r="C62" s="14">
        <v>0</v>
      </c>
      <c r="D62" s="14">
        <v>1</v>
      </c>
      <c r="E62" s="14">
        <v>4</v>
      </c>
      <c r="F62" s="14"/>
      <c r="G62" s="14">
        <v>7</v>
      </c>
      <c r="H62" s="21">
        <v>14</v>
      </c>
      <c r="I62" s="31">
        <v>30</v>
      </c>
      <c r="J62" s="31">
        <v>9</v>
      </c>
      <c r="K62" s="31">
        <v>6</v>
      </c>
      <c r="L62" s="31">
        <v>15</v>
      </c>
      <c r="M62" s="31">
        <v>65</v>
      </c>
      <c r="N62" s="31">
        <v>91</v>
      </c>
      <c r="O62" s="31">
        <v>24</v>
      </c>
      <c r="P62" s="32">
        <f t="shared" si="91"/>
        <v>0.7142857142857143</v>
      </c>
      <c r="Q62" s="16">
        <f t="shared" si="90"/>
        <v>1.1000000000000001</v>
      </c>
      <c r="R62" s="18" t="s">
        <v>225</v>
      </c>
      <c r="S62" s="2" t="s">
        <v>190</v>
      </c>
      <c r="T62" s="39">
        <f t="shared" si="80"/>
        <v>15</v>
      </c>
      <c r="U62" s="29">
        <v>7</v>
      </c>
      <c r="V62" s="29">
        <v>3</v>
      </c>
      <c r="W62" s="29">
        <v>5</v>
      </c>
      <c r="X62" s="29">
        <v>44</v>
      </c>
      <c r="Y62" s="29">
        <v>37</v>
      </c>
      <c r="Z62" s="67">
        <f t="shared" si="82"/>
        <v>1.6</v>
      </c>
      <c r="AA62" s="29">
        <f t="shared" si="71"/>
        <v>15</v>
      </c>
      <c r="AB62" s="29">
        <f t="shared" si="72"/>
        <v>2</v>
      </c>
      <c r="AC62" s="29">
        <f t="shared" si="73"/>
        <v>3</v>
      </c>
      <c r="AD62" s="29">
        <f t="shared" si="74"/>
        <v>10</v>
      </c>
      <c r="AE62" s="29">
        <f t="shared" si="75"/>
        <v>21</v>
      </c>
      <c r="AF62" s="29">
        <f t="shared" si="76"/>
        <v>54</v>
      </c>
      <c r="AG62" s="67">
        <f t="shared" si="83"/>
        <v>0.6</v>
      </c>
      <c r="AH62" s="2" t="str">
        <f t="shared" si="66"/>
        <v>Home</v>
      </c>
      <c r="AI62">
        <v>49</v>
      </c>
      <c r="AJ62" s="2">
        <v>48</v>
      </c>
      <c r="AK62" s="38" t="s">
        <v>42</v>
      </c>
    </row>
    <row r="63" spans="1:38" outlineLevel="1">
      <c r="A63" s="12" t="s">
        <v>145</v>
      </c>
      <c r="B63" s="20">
        <f t="shared" si="77"/>
        <v>11</v>
      </c>
      <c r="C63" s="14">
        <v>6</v>
      </c>
      <c r="D63" s="14">
        <v>1</v>
      </c>
      <c r="E63" s="14">
        <v>3</v>
      </c>
      <c r="F63" s="14">
        <v>1</v>
      </c>
      <c r="G63" s="14">
        <v>24</v>
      </c>
      <c r="H63" s="21">
        <v>15</v>
      </c>
      <c r="I63" s="31">
        <v>30</v>
      </c>
      <c r="J63" s="31">
        <v>12</v>
      </c>
      <c r="K63" s="31">
        <v>7</v>
      </c>
      <c r="L63" s="31">
        <v>11</v>
      </c>
      <c r="M63" s="31">
        <v>57</v>
      </c>
      <c r="N63" s="31">
        <v>49</v>
      </c>
      <c r="O63" s="31">
        <v>31</v>
      </c>
      <c r="P63" s="16">
        <f t="shared" si="91"/>
        <v>1.1632653061224489</v>
      </c>
      <c r="Q63" s="16">
        <f t="shared" si="90"/>
        <v>1.4333333333333333</v>
      </c>
      <c r="R63" s="18" t="s">
        <v>226</v>
      </c>
      <c r="S63" s="2" t="s">
        <v>190</v>
      </c>
      <c r="T63" s="39">
        <f t="shared" si="80"/>
        <v>15</v>
      </c>
      <c r="U63" s="29">
        <v>8</v>
      </c>
      <c r="V63" s="29">
        <v>2</v>
      </c>
      <c r="W63" s="29">
        <v>5</v>
      </c>
      <c r="X63" s="29">
        <v>36</v>
      </c>
      <c r="Y63" s="29">
        <v>23</v>
      </c>
      <c r="Z63" s="67">
        <f t="shared" si="82"/>
        <v>1.7333333333333334</v>
      </c>
      <c r="AA63" s="29">
        <f t="shared" si="71"/>
        <v>15</v>
      </c>
      <c r="AB63" s="29">
        <f t="shared" si="72"/>
        <v>4</v>
      </c>
      <c r="AC63" s="29">
        <f t="shared" si="73"/>
        <v>5</v>
      </c>
      <c r="AD63" s="29">
        <f t="shared" si="74"/>
        <v>6</v>
      </c>
      <c r="AE63" s="29">
        <f t="shared" si="75"/>
        <v>21</v>
      </c>
      <c r="AF63" s="29">
        <f t="shared" si="76"/>
        <v>26</v>
      </c>
      <c r="AG63" s="67">
        <f t="shared" si="83"/>
        <v>1.1333333333333333</v>
      </c>
      <c r="AH63" s="2" t="str">
        <f t="shared" si="66"/>
        <v>Home</v>
      </c>
      <c r="AI63">
        <v>38</v>
      </c>
      <c r="AJ63" s="2">
        <v>38</v>
      </c>
      <c r="AK63" s="38" t="s">
        <v>565</v>
      </c>
    </row>
    <row r="64" spans="1:38" outlineLevel="1">
      <c r="A64" s="12" t="s">
        <v>146</v>
      </c>
      <c r="B64" s="20">
        <f t="shared" si="77"/>
        <v>8</v>
      </c>
      <c r="C64" s="14">
        <v>4</v>
      </c>
      <c r="D64" s="14">
        <v>0</v>
      </c>
      <c r="E64" s="14">
        <v>4</v>
      </c>
      <c r="F64" s="14"/>
      <c r="G64" s="14">
        <v>17</v>
      </c>
      <c r="H64" s="21">
        <v>15</v>
      </c>
      <c r="I64" s="31">
        <v>30</v>
      </c>
      <c r="J64" s="31">
        <v>6</v>
      </c>
      <c r="K64" s="31">
        <v>3</v>
      </c>
      <c r="L64" s="31">
        <v>21</v>
      </c>
      <c r="M64" s="31">
        <v>52</v>
      </c>
      <c r="N64" s="31">
        <v>93</v>
      </c>
      <c r="O64" s="31" t="s">
        <v>227</v>
      </c>
      <c r="P64" s="32">
        <f t="shared" si="91"/>
        <v>0.55913978494623651</v>
      </c>
      <c r="Q64" s="16">
        <f>(((J64*3)-3)+K64)/I64</f>
        <v>0.6</v>
      </c>
      <c r="R64" s="18" t="s">
        <v>222</v>
      </c>
      <c r="S64" s="2" t="s">
        <v>189</v>
      </c>
      <c r="T64" s="39">
        <f t="shared" si="80"/>
        <v>15</v>
      </c>
      <c r="U64" s="29">
        <v>4</v>
      </c>
      <c r="V64" s="29">
        <v>2</v>
      </c>
      <c r="W64" s="29">
        <v>9</v>
      </c>
      <c r="X64" s="29">
        <v>31</v>
      </c>
      <c r="Y64" s="29">
        <v>40</v>
      </c>
      <c r="Z64" s="67">
        <f t="shared" si="82"/>
        <v>0.93333333333333335</v>
      </c>
      <c r="AA64" s="29">
        <f t="shared" si="71"/>
        <v>15</v>
      </c>
      <c r="AB64" s="29">
        <f t="shared" si="72"/>
        <v>2</v>
      </c>
      <c r="AC64" s="29">
        <f t="shared" si="73"/>
        <v>1</v>
      </c>
      <c r="AD64" s="29">
        <f t="shared" si="74"/>
        <v>12</v>
      </c>
      <c r="AE64" s="29">
        <f t="shared" si="75"/>
        <v>21</v>
      </c>
      <c r="AF64" s="29">
        <f t="shared" si="76"/>
        <v>53</v>
      </c>
      <c r="AG64" s="67">
        <f t="shared" si="83"/>
        <v>0.46666666666666667</v>
      </c>
      <c r="AH64" s="2" t="str">
        <f t="shared" si="66"/>
        <v>Home</v>
      </c>
      <c r="AI64">
        <v>44</v>
      </c>
      <c r="AJ64" s="2">
        <v>44</v>
      </c>
      <c r="AK64" s="38" t="s">
        <v>565</v>
      </c>
    </row>
    <row r="65" spans="1:38" outlineLevel="1">
      <c r="A65" s="12" t="s">
        <v>147</v>
      </c>
      <c r="B65" s="20">
        <f t="shared" si="77"/>
        <v>5</v>
      </c>
      <c r="C65" s="14">
        <v>1</v>
      </c>
      <c r="D65" s="14">
        <v>0</v>
      </c>
      <c r="E65" s="14">
        <v>4</v>
      </c>
      <c r="F65" s="14"/>
      <c r="G65" s="14">
        <v>4</v>
      </c>
      <c r="H65" s="21">
        <v>16</v>
      </c>
      <c r="I65" s="31">
        <v>26</v>
      </c>
      <c r="J65" s="31">
        <v>4</v>
      </c>
      <c r="K65" s="31">
        <v>1</v>
      </c>
      <c r="L65" s="31">
        <v>21</v>
      </c>
      <c r="M65" s="31">
        <v>45</v>
      </c>
      <c r="N65" s="31">
        <v>104</v>
      </c>
      <c r="O65" s="31">
        <v>9</v>
      </c>
      <c r="P65" s="32">
        <f t="shared" si="91"/>
        <v>0.43269230769230771</v>
      </c>
      <c r="Q65" s="16">
        <f t="shared" si="90"/>
        <v>0.5</v>
      </c>
      <c r="R65" s="18" t="s">
        <v>228</v>
      </c>
      <c r="S65" s="2" t="s">
        <v>189</v>
      </c>
      <c r="T65" s="39">
        <f t="shared" si="80"/>
        <v>13</v>
      </c>
      <c r="U65" s="29">
        <v>3</v>
      </c>
      <c r="V65" s="29">
        <v>1</v>
      </c>
      <c r="W65" s="29">
        <v>9</v>
      </c>
      <c r="X65" s="29">
        <v>25</v>
      </c>
      <c r="Y65" s="29">
        <v>44</v>
      </c>
      <c r="Z65" s="67">
        <f t="shared" si="82"/>
        <v>0.76923076923076927</v>
      </c>
      <c r="AA65" s="29">
        <f t="shared" si="71"/>
        <v>13</v>
      </c>
      <c r="AB65" s="29">
        <f t="shared" si="72"/>
        <v>1</v>
      </c>
      <c r="AC65" s="29">
        <f t="shared" si="73"/>
        <v>0</v>
      </c>
      <c r="AD65" s="29">
        <f t="shared" si="74"/>
        <v>12</v>
      </c>
      <c r="AE65" s="29">
        <f t="shared" si="75"/>
        <v>20</v>
      </c>
      <c r="AF65" s="29">
        <f t="shared" si="76"/>
        <v>60</v>
      </c>
      <c r="AG65" s="67">
        <f t="shared" si="83"/>
        <v>0.23076923076923078</v>
      </c>
      <c r="AH65" s="2" t="str">
        <f t="shared" si="66"/>
        <v>Home</v>
      </c>
      <c r="AI65">
        <v>40</v>
      </c>
      <c r="AJ65" s="2">
        <v>40</v>
      </c>
      <c r="AK65" s="38" t="s">
        <v>563</v>
      </c>
      <c r="AL65" s="38" t="s">
        <v>564</v>
      </c>
    </row>
    <row r="66" spans="1:38" outlineLevel="1">
      <c r="A66" s="12" t="s">
        <v>148</v>
      </c>
      <c r="B66" s="20">
        <f t="shared" si="77"/>
        <v>8</v>
      </c>
      <c r="C66" s="14">
        <v>3</v>
      </c>
      <c r="D66" s="14">
        <v>0</v>
      </c>
      <c r="E66" s="14">
        <v>5</v>
      </c>
      <c r="F66" s="14"/>
      <c r="G66" s="14">
        <v>19</v>
      </c>
      <c r="H66" s="21">
        <v>23</v>
      </c>
      <c r="I66" s="31">
        <v>30</v>
      </c>
      <c r="J66" s="31">
        <v>5</v>
      </c>
      <c r="K66" s="31">
        <v>5</v>
      </c>
      <c r="L66" s="31">
        <v>20</v>
      </c>
      <c r="M66" s="31">
        <v>31</v>
      </c>
      <c r="N66" s="31">
        <v>82</v>
      </c>
      <c r="O66" s="31">
        <v>15</v>
      </c>
      <c r="P66" s="32">
        <f>M66/N66</f>
        <v>0.37804878048780488</v>
      </c>
      <c r="Q66" s="16">
        <f t="shared" si="90"/>
        <v>0.66666666666666663</v>
      </c>
      <c r="R66" s="18" t="s">
        <v>223</v>
      </c>
      <c r="S66" s="2" t="s">
        <v>192</v>
      </c>
      <c r="T66" s="39">
        <f t="shared" si="80"/>
        <v>15</v>
      </c>
      <c r="U66" s="29">
        <v>2</v>
      </c>
      <c r="V66" s="29">
        <v>4</v>
      </c>
      <c r="W66" s="29">
        <v>9</v>
      </c>
      <c r="X66" s="29">
        <v>18</v>
      </c>
      <c r="Y66" s="29">
        <v>33</v>
      </c>
      <c r="Z66" s="67">
        <f t="shared" si="82"/>
        <v>0.66666666666666663</v>
      </c>
      <c r="AA66" s="29">
        <f t="shared" si="71"/>
        <v>15</v>
      </c>
      <c r="AB66" s="29">
        <f t="shared" si="72"/>
        <v>3</v>
      </c>
      <c r="AC66" s="29">
        <f t="shared" si="73"/>
        <v>1</v>
      </c>
      <c r="AD66" s="29">
        <f t="shared" si="74"/>
        <v>11</v>
      </c>
      <c r="AE66" s="29">
        <f t="shared" si="75"/>
        <v>13</v>
      </c>
      <c r="AF66" s="29">
        <f t="shared" si="76"/>
        <v>49</v>
      </c>
      <c r="AG66" s="67">
        <f t="shared" si="83"/>
        <v>0.66666666666666663</v>
      </c>
      <c r="AH66" s="2" t="str">
        <f t="shared" si="66"/>
        <v>Same</v>
      </c>
      <c r="AI66">
        <v>43</v>
      </c>
      <c r="AJ66" s="2">
        <v>43</v>
      </c>
      <c r="AK66" s="38" t="s">
        <v>562</v>
      </c>
    </row>
    <row r="67" spans="1:38" outlineLevel="1">
      <c r="A67" s="12" t="s">
        <v>149</v>
      </c>
      <c r="B67" s="20">
        <f t="shared" si="77"/>
        <v>11</v>
      </c>
      <c r="C67" s="14">
        <v>5</v>
      </c>
      <c r="D67" s="14">
        <v>0</v>
      </c>
      <c r="E67" s="14">
        <v>6</v>
      </c>
      <c r="F67" s="14"/>
      <c r="G67" s="14">
        <v>22</v>
      </c>
      <c r="H67" s="21">
        <v>21</v>
      </c>
      <c r="I67" s="31">
        <v>30</v>
      </c>
      <c r="J67" s="31">
        <v>8</v>
      </c>
      <c r="K67" s="31">
        <v>2</v>
      </c>
      <c r="L67" s="31">
        <v>20</v>
      </c>
      <c r="M67" s="31">
        <v>47</v>
      </c>
      <c r="N67" s="31">
        <v>81</v>
      </c>
      <c r="O67" s="31">
        <v>18</v>
      </c>
      <c r="P67" s="32">
        <f t="shared" ref="P67:P99" si="92">M67/N67</f>
        <v>0.58024691358024694</v>
      </c>
      <c r="Q67" s="16">
        <f t="shared" si="90"/>
        <v>0.8666666666666667</v>
      </c>
      <c r="R67" s="18" t="s">
        <v>223</v>
      </c>
      <c r="S67" s="2" t="s">
        <v>192</v>
      </c>
      <c r="T67" s="39">
        <f t="shared" si="80"/>
        <v>15</v>
      </c>
      <c r="U67" s="29">
        <v>3</v>
      </c>
      <c r="V67" s="29">
        <v>1</v>
      </c>
      <c r="W67" s="29">
        <v>11</v>
      </c>
      <c r="X67" s="29">
        <v>23</v>
      </c>
      <c r="Y67" s="29">
        <v>35</v>
      </c>
      <c r="Z67" s="67">
        <f t="shared" si="82"/>
        <v>0.66666666666666663</v>
      </c>
      <c r="AA67" s="29">
        <f t="shared" si="71"/>
        <v>15</v>
      </c>
      <c r="AB67" s="29">
        <f t="shared" si="72"/>
        <v>5</v>
      </c>
      <c r="AC67" s="29">
        <f t="shared" si="73"/>
        <v>1</v>
      </c>
      <c r="AD67" s="29">
        <f t="shared" si="74"/>
        <v>9</v>
      </c>
      <c r="AE67" s="29">
        <f t="shared" si="75"/>
        <v>24</v>
      </c>
      <c r="AF67" s="29">
        <f t="shared" si="76"/>
        <v>46</v>
      </c>
      <c r="AG67" s="67">
        <f t="shared" si="83"/>
        <v>1.0666666666666667</v>
      </c>
      <c r="AH67" s="2" t="str">
        <f t="shared" si="66"/>
        <v>Away</v>
      </c>
      <c r="AI67">
        <v>39</v>
      </c>
      <c r="AJ67" s="2">
        <v>39</v>
      </c>
      <c r="AK67" s="38" t="s">
        <v>561</v>
      </c>
    </row>
    <row r="68" spans="1:38" outlineLevel="1">
      <c r="A68" s="12" t="s">
        <v>150</v>
      </c>
      <c r="B68" s="20">
        <f t="shared" si="77"/>
        <v>7</v>
      </c>
      <c r="C68" s="14">
        <v>2</v>
      </c>
      <c r="D68" s="14">
        <v>1</v>
      </c>
      <c r="E68" s="14">
        <v>4</v>
      </c>
      <c r="F68" s="14"/>
      <c r="G68" s="14">
        <v>11</v>
      </c>
      <c r="H68" s="21">
        <v>14</v>
      </c>
      <c r="I68" s="31">
        <v>30</v>
      </c>
      <c r="J68" s="31">
        <v>11</v>
      </c>
      <c r="K68" s="31">
        <v>3</v>
      </c>
      <c r="L68" s="31">
        <v>16</v>
      </c>
      <c r="M68" s="31">
        <v>46</v>
      </c>
      <c r="N68" s="31">
        <v>77</v>
      </c>
      <c r="O68" s="31">
        <v>25</v>
      </c>
      <c r="P68" s="32">
        <f t="shared" si="92"/>
        <v>0.59740259740259738</v>
      </c>
      <c r="Q68" s="16">
        <f t="shared" si="90"/>
        <v>1.2</v>
      </c>
      <c r="R68" s="18" t="s">
        <v>225</v>
      </c>
      <c r="S68" s="2" t="s">
        <v>192</v>
      </c>
      <c r="T68" s="39">
        <f t="shared" si="80"/>
        <v>15</v>
      </c>
      <c r="U68" s="29">
        <v>8</v>
      </c>
      <c r="V68" s="29">
        <v>2</v>
      </c>
      <c r="W68" s="29">
        <v>5</v>
      </c>
      <c r="X68" s="29">
        <v>29</v>
      </c>
      <c r="Y68" s="29">
        <v>33</v>
      </c>
      <c r="Z68" s="67">
        <f t="shared" si="82"/>
        <v>1.7333333333333334</v>
      </c>
      <c r="AA68" s="29">
        <f t="shared" si="71"/>
        <v>15</v>
      </c>
      <c r="AB68" s="29">
        <f t="shared" si="72"/>
        <v>3</v>
      </c>
      <c r="AC68" s="29">
        <f t="shared" si="73"/>
        <v>1</v>
      </c>
      <c r="AD68" s="29">
        <f t="shared" si="74"/>
        <v>11</v>
      </c>
      <c r="AE68" s="29">
        <f t="shared" si="75"/>
        <v>17</v>
      </c>
      <c r="AF68" s="29">
        <f t="shared" si="76"/>
        <v>44</v>
      </c>
      <c r="AG68" s="67">
        <f t="shared" si="83"/>
        <v>0.66666666666666663</v>
      </c>
      <c r="AH68" s="2" t="str">
        <f t="shared" si="66"/>
        <v>Home</v>
      </c>
      <c r="AI68">
        <v>46</v>
      </c>
      <c r="AJ68" s="2">
        <v>46</v>
      </c>
      <c r="AK68" s="38" t="s">
        <v>560</v>
      </c>
      <c r="AL68" s="38" t="s">
        <v>561</v>
      </c>
    </row>
    <row r="69" spans="1:38" outlineLevel="1">
      <c r="A69" s="12" t="s">
        <v>151</v>
      </c>
      <c r="B69" s="20">
        <f t="shared" si="77"/>
        <v>11</v>
      </c>
      <c r="C69" s="14">
        <v>6</v>
      </c>
      <c r="D69" s="14">
        <v>0</v>
      </c>
      <c r="E69" s="14">
        <v>5</v>
      </c>
      <c r="F69" s="14"/>
      <c r="G69" s="14">
        <v>26</v>
      </c>
      <c r="H69" s="21">
        <v>17</v>
      </c>
      <c r="I69" s="31">
        <v>30</v>
      </c>
      <c r="J69" s="31">
        <v>17</v>
      </c>
      <c r="K69" s="31">
        <v>2</v>
      </c>
      <c r="L69" s="31">
        <v>11</v>
      </c>
      <c r="M69" s="31">
        <v>70</v>
      </c>
      <c r="N69" s="31">
        <v>55</v>
      </c>
      <c r="O69" s="31">
        <v>36</v>
      </c>
      <c r="P69" s="16">
        <f t="shared" si="92"/>
        <v>1.2727272727272727</v>
      </c>
      <c r="Q69" s="16">
        <f t="shared" si="90"/>
        <v>1.7666666666666666</v>
      </c>
      <c r="R69" s="18" t="s">
        <v>229</v>
      </c>
      <c r="S69" s="2" t="s">
        <v>192</v>
      </c>
      <c r="T69" s="39">
        <f t="shared" si="80"/>
        <v>15</v>
      </c>
      <c r="U69" s="29">
        <v>11</v>
      </c>
      <c r="V69" s="29">
        <v>1</v>
      </c>
      <c r="W69" s="29">
        <v>3</v>
      </c>
      <c r="X69" s="29">
        <v>39</v>
      </c>
      <c r="Y69" s="29">
        <v>24</v>
      </c>
      <c r="Z69" s="67">
        <f t="shared" si="82"/>
        <v>2.2666666666666666</v>
      </c>
      <c r="AA69" s="29">
        <f t="shared" si="71"/>
        <v>15</v>
      </c>
      <c r="AB69" s="29">
        <f t="shared" si="72"/>
        <v>6</v>
      </c>
      <c r="AC69" s="29">
        <f t="shared" si="73"/>
        <v>1</v>
      </c>
      <c r="AD69" s="29">
        <f t="shared" si="74"/>
        <v>8</v>
      </c>
      <c r="AE69" s="29">
        <f t="shared" si="75"/>
        <v>31</v>
      </c>
      <c r="AF69" s="29">
        <f t="shared" si="76"/>
        <v>31</v>
      </c>
      <c r="AG69" s="67">
        <f t="shared" si="83"/>
        <v>1.2666666666666666</v>
      </c>
      <c r="AH69" s="2" t="str">
        <f t="shared" si="66"/>
        <v>Home</v>
      </c>
      <c r="AI69">
        <v>39</v>
      </c>
      <c r="AJ69" s="2">
        <v>39</v>
      </c>
      <c r="AK69" s="38" t="s">
        <v>558</v>
      </c>
      <c r="AL69" s="38" t="s">
        <v>559</v>
      </c>
    </row>
    <row r="70" spans="1:38" outlineLevel="1">
      <c r="A70" s="12" t="s">
        <v>152</v>
      </c>
      <c r="B70" s="20">
        <f t="shared" si="77"/>
        <v>12</v>
      </c>
      <c r="C70" s="14">
        <v>3</v>
      </c>
      <c r="D70" s="14">
        <v>2</v>
      </c>
      <c r="E70" s="14">
        <v>7</v>
      </c>
      <c r="F70" s="14"/>
      <c r="G70" s="14">
        <v>24</v>
      </c>
      <c r="H70" s="21">
        <v>33</v>
      </c>
      <c r="I70" s="31">
        <v>26</v>
      </c>
      <c r="J70" s="31">
        <v>8</v>
      </c>
      <c r="K70" s="31">
        <v>6</v>
      </c>
      <c r="L70" s="31">
        <v>12</v>
      </c>
      <c r="M70" s="31">
        <v>44</v>
      </c>
      <c r="N70" s="31">
        <v>57</v>
      </c>
      <c r="O70" s="31">
        <v>22</v>
      </c>
      <c r="P70" s="32">
        <f t="shared" si="92"/>
        <v>0.77192982456140347</v>
      </c>
      <c r="Q70" s="16">
        <f t="shared" si="90"/>
        <v>1.1538461538461537</v>
      </c>
      <c r="R70" s="18" t="s">
        <v>230</v>
      </c>
      <c r="S70" s="2" t="s">
        <v>192</v>
      </c>
      <c r="T70" s="39">
        <f t="shared" si="80"/>
        <v>13</v>
      </c>
      <c r="U70" s="29">
        <v>5</v>
      </c>
      <c r="V70" s="29">
        <v>3</v>
      </c>
      <c r="W70" s="29">
        <v>5</v>
      </c>
      <c r="X70" s="29">
        <v>29</v>
      </c>
      <c r="Y70" s="29">
        <v>24</v>
      </c>
      <c r="Z70" s="67">
        <f t="shared" si="82"/>
        <v>1.3846153846153846</v>
      </c>
      <c r="AA70" s="29">
        <f t="shared" si="71"/>
        <v>13</v>
      </c>
      <c r="AB70" s="29">
        <f t="shared" si="72"/>
        <v>3</v>
      </c>
      <c r="AC70" s="29">
        <f t="shared" si="73"/>
        <v>3</v>
      </c>
      <c r="AD70" s="29">
        <f t="shared" si="74"/>
        <v>7</v>
      </c>
      <c r="AE70" s="29">
        <f t="shared" si="75"/>
        <v>15</v>
      </c>
      <c r="AF70" s="29">
        <f t="shared" si="76"/>
        <v>33</v>
      </c>
      <c r="AG70" s="67">
        <f t="shared" si="83"/>
        <v>0.92307692307692313</v>
      </c>
      <c r="AH70" s="2" t="str">
        <f t="shared" si="66"/>
        <v>Home</v>
      </c>
      <c r="AI70">
        <v>46</v>
      </c>
      <c r="AJ70" s="2">
        <v>46</v>
      </c>
      <c r="AK70" s="38" t="s">
        <v>557</v>
      </c>
      <c r="AL70" s="38" t="s">
        <v>558</v>
      </c>
    </row>
    <row r="71" spans="1:38" outlineLevel="1">
      <c r="A71" s="12" t="s">
        <v>153</v>
      </c>
      <c r="B71" s="20">
        <f t="shared" si="77"/>
        <v>14</v>
      </c>
      <c r="C71" s="14">
        <v>7</v>
      </c>
      <c r="D71" s="14">
        <v>1</v>
      </c>
      <c r="E71" s="14">
        <v>6</v>
      </c>
      <c r="F71" s="14"/>
      <c r="G71" s="14">
        <v>43</v>
      </c>
      <c r="H71" s="21">
        <v>26</v>
      </c>
      <c r="I71" s="31">
        <v>28</v>
      </c>
      <c r="J71" s="31">
        <v>12</v>
      </c>
      <c r="K71" s="31">
        <v>5</v>
      </c>
      <c r="L71" s="31">
        <v>11</v>
      </c>
      <c r="M71" s="31">
        <v>64</v>
      </c>
      <c r="N71" s="31">
        <v>60</v>
      </c>
      <c r="O71" s="31">
        <v>29</v>
      </c>
      <c r="P71" s="16">
        <f t="shared" si="92"/>
        <v>1.0666666666666667</v>
      </c>
      <c r="Q71" s="16">
        <f t="shared" si="90"/>
        <v>1.4642857142857142</v>
      </c>
      <c r="R71" s="18" t="s">
        <v>231</v>
      </c>
      <c r="S71" s="2" t="s">
        <v>192</v>
      </c>
      <c r="T71" s="39">
        <f t="shared" si="80"/>
        <v>14</v>
      </c>
      <c r="U71" s="29">
        <v>8</v>
      </c>
      <c r="V71" s="29">
        <v>3</v>
      </c>
      <c r="W71" s="29">
        <v>3</v>
      </c>
      <c r="X71" s="29">
        <v>34</v>
      </c>
      <c r="Y71" s="29">
        <v>24</v>
      </c>
      <c r="Z71" s="67">
        <f t="shared" si="82"/>
        <v>1.9285714285714286</v>
      </c>
      <c r="AA71" s="29">
        <f t="shared" si="71"/>
        <v>14</v>
      </c>
      <c r="AB71" s="29">
        <f t="shared" si="72"/>
        <v>4</v>
      </c>
      <c r="AC71" s="29">
        <f t="shared" si="73"/>
        <v>2</v>
      </c>
      <c r="AD71" s="29">
        <f t="shared" si="74"/>
        <v>8</v>
      </c>
      <c r="AE71" s="29">
        <f t="shared" si="75"/>
        <v>30</v>
      </c>
      <c r="AF71" s="29">
        <f t="shared" si="76"/>
        <v>36</v>
      </c>
      <c r="AG71" s="67">
        <f t="shared" si="83"/>
        <v>1</v>
      </c>
      <c r="AH71" s="2" t="str">
        <f t="shared" si="66"/>
        <v>Home</v>
      </c>
      <c r="AI71">
        <v>38</v>
      </c>
      <c r="AJ71" s="2">
        <v>38</v>
      </c>
      <c r="AK71" s="38" t="s">
        <v>551</v>
      </c>
      <c r="AL71" s="38" t="s">
        <v>557</v>
      </c>
    </row>
    <row r="72" spans="1:38" outlineLevel="1">
      <c r="A72" s="12" t="s">
        <v>154</v>
      </c>
      <c r="B72" s="20">
        <f t="shared" si="77"/>
        <v>16</v>
      </c>
      <c r="C72" s="14">
        <v>10</v>
      </c>
      <c r="D72" s="14">
        <v>2</v>
      </c>
      <c r="E72" s="14">
        <v>4</v>
      </c>
      <c r="F72" s="14"/>
      <c r="G72" s="14">
        <v>51</v>
      </c>
      <c r="H72" s="21">
        <v>24</v>
      </c>
      <c r="I72" s="31">
        <v>28</v>
      </c>
      <c r="J72" s="31">
        <v>18</v>
      </c>
      <c r="K72" s="31">
        <v>2</v>
      </c>
      <c r="L72" s="31">
        <v>8</v>
      </c>
      <c r="M72" s="31">
        <v>76</v>
      </c>
      <c r="N72" s="31">
        <v>37</v>
      </c>
      <c r="O72" s="31">
        <v>38</v>
      </c>
      <c r="P72" s="16">
        <f t="shared" si="92"/>
        <v>2.0540540540540539</v>
      </c>
      <c r="Q72" s="16">
        <f t="shared" si="90"/>
        <v>2</v>
      </c>
      <c r="R72" s="18" t="s">
        <v>232</v>
      </c>
      <c r="S72" s="2" t="s">
        <v>192</v>
      </c>
      <c r="T72" s="39">
        <f t="shared" si="80"/>
        <v>14</v>
      </c>
      <c r="U72" s="29">
        <v>11</v>
      </c>
      <c r="V72" s="29">
        <v>1</v>
      </c>
      <c r="W72" s="29">
        <v>2</v>
      </c>
      <c r="X72" s="29">
        <v>48</v>
      </c>
      <c r="Y72" s="29">
        <v>15</v>
      </c>
      <c r="Z72" s="67">
        <f t="shared" si="82"/>
        <v>2.4285714285714284</v>
      </c>
      <c r="AA72" s="29">
        <f t="shared" si="71"/>
        <v>14</v>
      </c>
      <c r="AB72" s="29">
        <f t="shared" si="72"/>
        <v>7</v>
      </c>
      <c r="AC72" s="29">
        <f t="shared" si="73"/>
        <v>1</v>
      </c>
      <c r="AD72" s="29">
        <f t="shared" si="74"/>
        <v>6</v>
      </c>
      <c r="AE72" s="29">
        <f t="shared" si="75"/>
        <v>28</v>
      </c>
      <c r="AF72" s="29">
        <f t="shared" si="76"/>
        <v>22</v>
      </c>
      <c r="AG72" s="67">
        <f t="shared" si="83"/>
        <v>1.5714285714285714</v>
      </c>
      <c r="AH72" s="2" t="str">
        <f t="shared" si="66"/>
        <v>Home</v>
      </c>
      <c r="AI72">
        <v>26</v>
      </c>
      <c r="AJ72" s="2">
        <v>26</v>
      </c>
      <c r="AK72" s="38" t="s">
        <v>551</v>
      </c>
    </row>
    <row r="73" spans="1:38" outlineLevel="1">
      <c r="A73" s="12" t="s">
        <v>155</v>
      </c>
      <c r="B73" s="20">
        <f t="shared" si="77"/>
        <v>14</v>
      </c>
      <c r="C73" s="14">
        <v>9</v>
      </c>
      <c r="D73" s="14">
        <v>1</v>
      </c>
      <c r="E73" s="14">
        <v>4</v>
      </c>
      <c r="F73" s="14"/>
      <c r="G73" s="14">
        <v>35</v>
      </c>
      <c r="H73" s="21">
        <v>19</v>
      </c>
      <c r="I73" s="31">
        <v>26</v>
      </c>
      <c r="J73" s="31">
        <v>14</v>
      </c>
      <c r="K73" s="31">
        <v>3</v>
      </c>
      <c r="L73" s="31">
        <v>9</v>
      </c>
      <c r="M73" s="31">
        <v>58</v>
      </c>
      <c r="N73" s="31">
        <v>42</v>
      </c>
      <c r="O73" s="31">
        <v>31</v>
      </c>
      <c r="P73" s="16">
        <f t="shared" si="92"/>
        <v>1.3809523809523809</v>
      </c>
      <c r="Q73" s="16">
        <f t="shared" si="90"/>
        <v>1.7307692307692308</v>
      </c>
      <c r="R73" s="18" t="s">
        <v>233</v>
      </c>
      <c r="S73" s="2" t="s">
        <v>192</v>
      </c>
      <c r="T73" s="39">
        <f t="shared" si="80"/>
        <v>13</v>
      </c>
      <c r="U73" s="29">
        <v>9</v>
      </c>
      <c r="V73" s="29">
        <v>2</v>
      </c>
      <c r="W73" s="29">
        <v>2</v>
      </c>
      <c r="X73" s="29">
        <v>37</v>
      </c>
      <c r="Y73" s="29">
        <v>16</v>
      </c>
      <c r="Z73" s="67">
        <f t="shared" si="82"/>
        <v>2.2307692307692308</v>
      </c>
      <c r="AA73" s="29">
        <f t="shared" si="71"/>
        <v>13</v>
      </c>
      <c r="AB73" s="29">
        <f t="shared" si="72"/>
        <v>5</v>
      </c>
      <c r="AC73" s="29">
        <f t="shared" si="73"/>
        <v>1</v>
      </c>
      <c r="AD73" s="29">
        <f t="shared" si="74"/>
        <v>7</v>
      </c>
      <c r="AE73" s="29">
        <f t="shared" si="75"/>
        <v>21</v>
      </c>
      <c r="AF73" s="29">
        <f t="shared" si="76"/>
        <v>26</v>
      </c>
      <c r="AG73" s="67">
        <f t="shared" si="83"/>
        <v>1.2307692307692308</v>
      </c>
      <c r="AH73" s="2" t="str">
        <f t="shared" si="66"/>
        <v>Home</v>
      </c>
      <c r="AI73">
        <v>29</v>
      </c>
      <c r="AJ73" s="2">
        <v>29</v>
      </c>
      <c r="AK73" s="38" t="s">
        <v>551</v>
      </c>
    </row>
    <row r="74" spans="1:38" outlineLevel="1">
      <c r="A74" s="12" t="s">
        <v>156</v>
      </c>
      <c r="B74" s="20">
        <f t="shared" si="77"/>
        <v>13</v>
      </c>
      <c r="C74" s="14">
        <v>7</v>
      </c>
      <c r="D74" s="14">
        <v>1</v>
      </c>
      <c r="E74" s="14">
        <v>5</v>
      </c>
      <c r="F74" s="14"/>
      <c r="G74" s="14">
        <v>26</v>
      </c>
      <c r="H74" s="21">
        <v>23</v>
      </c>
      <c r="I74" s="31">
        <v>28</v>
      </c>
      <c r="J74" s="31">
        <v>3</v>
      </c>
      <c r="K74" s="31">
        <v>6</v>
      </c>
      <c r="L74" s="31">
        <v>19</v>
      </c>
      <c r="M74" s="31">
        <v>41</v>
      </c>
      <c r="N74" s="31">
        <v>83</v>
      </c>
      <c r="O74" s="31">
        <v>12</v>
      </c>
      <c r="P74" s="32">
        <f t="shared" si="92"/>
        <v>0.49397590361445781</v>
      </c>
      <c r="Q74" s="16">
        <f t="shared" si="90"/>
        <v>0.5357142857142857</v>
      </c>
      <c r="R74" s="18" t="s">
        <v>234</v>
      </c>
      <c r="S74" s="2" t="s">
        <v>192</v>
      </c>
      <c r="T74" s="39">
        <f t="shared" si="80"/>
        <v>14</v>
      </c>
      <c r="U74" s="29">
        <v>3</v>
      </c>
      <c r="V74" s="29">
        <v>3</v>
      </c>
      <c r="W74" s="29">
        <v>8</v>
      </c>
      <c r="X74" s="29">
        <v>28</v>
      </c>
      <c r="Y74" s="29">
        <v>36</v>
      </c>
      <c r="Z74" s="67">
        <f t="shared" si="82"/>
        <v>0.8571428571428571</v>
      </c>
      <c r="AA74" s="29">
        <f t="shared" si="71"/>
        <v>14</v>
      </c>
      <c r="AB74" s="29">
        <f t="shared" si="72"/>
        <v>0</v>
      </c>
      <c r="AC74" s="29">
        <f t="shared" si="73"/>
        <v>3</v>
      </c>
      <c r="AD74" s="29">
        <f t="shared" si="74"/>
        <v>11</v>
      </c>
      <c r="AE74" s="29">
        <f t="shared" si="75"/>
        <v>13</v>
      </c>
      <c r="AF74" s="29">
        <f t="shared" si="76"/>
        <v>47</v>
      </c>
      <c r="AG74" s="67">
        <f t="shared" si="83"/>
        <v>0.21428571428571427</v>
      </c>
      <c r="AH74" s="2" t="str">
        <f t="shared" si="66"/>
        <v>Home</v>
      </c>
      <c r="AI74">
        <v>39</v>
      </c>
      <c r="AJ74" s="2">
        <v>39</v>
      </c>
      <c r="AK74" s="38" t="s">
        <v>556</v>
      </c>
      <c r="AL74" s="38" t="s">
        <v>551</v>
      </c>
    </row>
    <row r="75" spans="1:38" outlineLevel="1">
      <c r="A75" s="12" t="s">
        <v>157</v>
      </c>
      <c r="B75" s="20">
        <f t="shared" si="77"/>
        <v>17</v>
      </c>
      <c r="C75" s="14">
        <v>9</v>
      </c>
      <c r="D75" s="14">
        <v>3</v>
      </c>
      <c r="E75" s="14">
        <v>4</v>
      </c>
      <c r="F75" s="14">
        <v>1</v>
      </c>
      <c r="G75" s="14">
        <v>43</v>
      </c>
      <c r="H75" s="21">
        <v>23</v>
      </c>
      <c r="I75" s="31">
        <v>26</v>
      </c>
      <c r="J75" s="31">
        <v>11</v>
      </c>
      <c r="K75" s="31">
        <v>1</v>
      </c>
      <c r="L75" s="31">
        <v>14</v>
      </c>
      <c r="M75" s="31">
        <v>54</v>
      </c>
      <c r="N75" s="31">
        <v>64</v>
      </c>
      <c r="O75" s="31">
        <v>23</v>
      </c>
      <c r="P75" s="32">
        <f t="shared" si="92"/>
        <v>0.84375</v>
      </c>
      <c r="Q75" s="16">
        <f t="shared" si="90"/>
        <v>1.3076923076923077</v>
      </c>
      <c r="R75" s="18" t="s">
        <v>235</v>
      </c>
      <c r="S75" s="2" t="s">
        <v>192</v>
      </c>
      <c r="T75" s="39">
        <f t="shared" si="80"/>
        <v>13</v>
      </c>
      <c r="U75" s="29">
        <v>8</v>
      </c>
      <c r="V75" s="29">
        <v>0</v>
      </c>
      <c r="W75" s="29">
        <v>5</v>
      </c>
      <c r="X75" s="29">
        <v>34</v>
      </c>
      <c r="Y75" s="29">
        <v>27</v>
      </c>
      <c r="Z75" s="67">
        <f t="shared" si="82"/>
        <v>1.8461538461538463</v>
      </c>
      <c r="AA75" s="29">
        <f t="shared" si="71"/>
        <v>13</v>
      </c>
      <c r="AB75" s="29">
        <f t="shared" si="72"/>
        <v>3</v>
      </c>
      <c r="AC75" s="29">
        <f t="shared" si="73"/>
        <v>1</v>
      </c>
      <c r="AD75" s="29">
        <f t="shared" si="74"/>
        <v>9</v>
      </c>
      <c r="AE75" s="29">
        <f t="shared" si="75"/>
        <v>20</v>
      </c>
      <c r="AF75" s="29">
        <f t="shared" si="76"/>
        <v>37</v>
      </c>
      <c r="AG75" s="67">
        <f t="shared" si="83"/>
        <v>0.76923076923076927</v>
      </c>
      <c r="AH75" s="2" t="str">
        <f t="shared" ref="AH75:AH99" si="93">IF(Z75&gt;AG75,"Home",IF(Z75=AG75,"Same","Away"))</f>
        <v>Home</v>
      </c>
      <c r="AI75">
        <v>35</v>
      </c>
      <c r="AJ75" s="2">
        <v>35</v>
      </c>
      <c r="AK75" s="38" t="s">
        <v>556</v>
      </c>
    </row>
    <row r="76" spans="1:38" outlineLevel="1">
      <c r="A76" s="12" t="s">
        <v>158</v>
      </c>
      <c r="B76" s="20">
        <f t="shared" si="77"/>
        <v>15</v>
      </c>
      <c r="C76" s="14">
        <v>6</v>
      </c>
      <c r="D76" s="14">
        <v>1</v>
      </c>
      <c r="E76" s="14">
        <v>8</v>
      </c>
      <c r="F76" s="14"/>
      <c r="G76" s="14">
        <v>53</v>
      </c>
      <c r="H76" s="21">
        <v>33</v>
      </c>
      <c r="I76" s="31">
        <v>26</v>
      </c>
      <c r="J76" s="31">
        <v>16</v>
      </c>
      <c r="K76" s="31">
        <v>2</v>
      </c>
      <c r="L76" s="31">
        <v>8</v>
      </c>
      <c r="M76" s="31">
        <v>72</v>
      </c>
      <c r="N76" s="31">
        <v>39</v>
      </c>
      <c r="O76" s="31">
        <v>34</v>
      </c>
      <c r="P76" s="16">
        <f t="shared" si="92"/>
        <v>1.8461538461538463</v>
      </c>
      <c r="Q76" s="16">
        <f t="shared" si="90"/>
        <v>1.9230769230769231</v>
      </c>
      <c r="R76" s="18" t="s">
        <v>236</v>
      </c>
      <c r="S76" s="2" t="s">
        <v>192</v>
      </c>
      <c r="T76" s="39">
        <f t="shared" si="80"/>
        <v>13</v>
      </c>
      <c r="U76" s="29">
        <v>10</v>
      </c>
      <c r="V76" s="29">
        <v>0</v>
      </c>
      <c r="W76" s="29">
        <v>3</v>
      </c>
      <c r="X76" s="29">
        <v>45</v>
      </c>
      <c r="Y76" s="29">
        <v>18</v>
      </c>
      <c r="Z76" s="67">
        <f t="shared" si="82"/>
        <v>2.3076923076923075</v>
      </c>
      <c r="AA76" s="29">
        <f t="shared" si="71"/>
        <v>13</v>
      </c>
      <c r="AB76" s="29">
        <f t="shared" si="72"/>
        <v>6</v>
      </c>
      <c r="AC76" s="29">
        <f t="shared" si="73"/>
        <v>2</v>
      </c>
      <c r="AD76" s="29">
        <f t="shared" si="74"/>
        <v>5</v>
      </c>
      <c r="AE76" s="29">
        <f t="shared" si="75"/>
        <v>27</v>
      </c>
      <c r="AF76" s="29">
        <f t="shared" si="76"/>
        <v>21</v>
      </c>
      <c r="AG76" s="67">
        <f t="shared" si="83"/>
        <v>1.5384615384615385</v>
      </c>
      <c r="AH76" s="2" t="str">
        <f t="shared" si="93"/>
        <v>Home</v>
      </c>
      <c r="AI76">
        <v>27</v>
      </c>
      <c r="AJ76" s="2">
        <v>27</v>
      </c>
      <c r="AK76" s="38" t="s">
        <v>556</v>
      </c>
    </row>
    <row r="77" spans="1:38" outlineLevel="1">
      <c r="A77" s="12" t="s">
        <v>159</v>
      </c>
      <c r="B77" s="20">
        <f t="shared" si="77"/>
        <v>15</v>
      </c>
      <c r="C77" s="14">
        <v>8</v>
      </c>
      <c r="D77" s="14">
        <v>2</v>
      </c>
      <c r="E77" s="14">
        <v>4</v>
      </c>
      <c r="F77" s="14">
        <v>1</v>
      </c>
      <c r="G77" s="14">
        <v>49</v>
      </c>
      <c r="H77" s="21">
        <v>36</v>
      </c>
      <c r="I77" s="31">
        <v>26</v>
      </c>
      <c r="J77" s="31">
        <v>9</v>
      </c>
      <c r="K77" s="31">
        <v>4</v>
      </c>
      <c r="L77" s="31">
        <v>13</v>
      </c>
      <c r="M77" s="31">
        <v>45</v>
      </c>
      <c r="N77" s="31">
        <v>65</v>
      </c>
      <c r="O77" s="31">
        <v>22</v>
      </c>
      <c r="P77" s="32">
        <f t="shared" si="92"/>
        <v>0.69230769230769229</v>
      </c>
      <c r="Q77" s="16">
        <f t="shared" si="90"/>
        <v>1.1923076923076923</v>
      </c>
      <c r="R77" s="18" t="s">
        <v>237</v>
      </c>
      <c r="S77" s="2" t="s">
        <v>192</v>
      </c>
      <c r="T77" s="39">
        <f t="shared" si="80"/>
        <v>13</v>
      </c>
      <c r="U77" s="29">
        <v>7</v>
      </c>
      <c r="V77" s="29">
        <v>4</v>
      </c>
      <c r="W77" s="29">
        <v>2</v>
      </c>
      <c r="X77" s="29">
        <v>30</v>
      </c>
      <c r="Y77" s="29">
        <v>23</v>
      </c>
      <c r="Z77" s="67">
        <f t="shared" si="82"/>
        <v>1.9230769230769231</v>
      </c>
      <c r="AA77" s="29">
        <f t="shared" ref="AA77:AA99" si="94">I77-T77</f>
        <v>13</v>
      </c>
      <c r="AB77" s="29">
        <f t="shared" ref="AB77:AB99" si="95">J77-U77</f>
        <v>2</v>
      </c>
      <c r="AC77" s="29">
        <f t="shared" ref="AC77:AC99" si="96">K77-V77</f>
        <v>0</v>
      </c>
      <c r="AD77" s="29">
        <f t="shared" ref="AD77:AD99" si="97">L77-W77</f>
        <v>11</v>
      </c>
      <c r="AE77" s="29">
        <f t="shared" ref="AE77:AE99" si="98">M77-X77</f>
        <v>15</v>
      </c>
      <c r="AF77" s="29">
        <f t="shared" ref="AF77:AF99" si="99">N77-Y77</f>
        <v>42</v>
      </c>
      <c r="AG77" s="67">
        <f t="shared" si="83"/>
        <v>0.46153846153846156</v>
      </c>
      <c r="AH77" s="2" t="str">
        <f t="shared" si="93"/>
        <v>Home</v>
      </c>
      <c r="AI77">
        <v>29</v>
      </c>
      <c r="AJ77" s="2">
        <v>29</v>
      </c>
      <c r="AK77" s="38" t="s">
        <v>551</v>
      </c>
      <c r="AL77" s="38" t="s">
        <v>555</v>
      </c>
    </row>
    <row r="78" spans="1:38" outlineLevel="1">
      <c r="A78" s="12" t="s">
        <v>160</v>
      </c>
      <c r="B78" s="20">
        <f t="shared" ref="B78:B99" si="100">SUM(C78:F78)</f>
        <v>17</v>
      </c>
      <c r="C78" s="14">
        <v>9</v>
      </c>
      <c r="D78" s="14">
        <v>2</v>
      </c>
      <c r="E78" s="14">
        <v>5</v>
      </c>
      <c r="F78" s="14">
        <v>1</v>
      </c>
      <c r="G78" s="14">
        <v>51</v>
      </c>
      <c r="H78" s="21">
        <v>42</v>
      </c>
      <c r="I78" s="31">
        <v>26</v>
      </c>
      <c r="J78" s="31">
        <v>8</v>
      </c>
      <c r="K78" s="31">
        <v>2</v>
      </c>
      <c r="L78" s="31">
        <v>16</v>
      </c>
      <c r="M78" s="31">
        <v>61</v>
      </c>
      <c r="N78" s="31">
        <v>94</v>
      </c>
      <c r="O78" s="31">
        <v>18</v>
      </c>
      <c r="P78" s="32">
        <f t="shared" si="92"/>
        <v>0.64893617021276595</v>
      </c>
      <c r="Q78" s="16">
        <f t="shared" si="90"/>
        <v>1</v>
      </c>
      <c r="R78" s="18" t="s">
        <v>221</v>
      </c>
      <c r="S78" s="2" t="s">
        <v>192</v>
      </c>
      <c r="T78" s="39">
        <f t="shared" ref="T78:T99" si="101">U78+V78+W78</f>
        <v>13</v>
      </c>
      <c r="U78" s="29">
        <v>8</v>
      </c>
      <c r="V78" s="29">
        <v>0</v>
      </c>
      <c r="W78" s="29">
        <v>5</v>
      </c>
      <c r="X78" s="29">
        <v>43</v>
      </c>
      <c r="Y78" s="29">
        <v>35</v>
      </c>
      <c r="Z78" s="67">
        <f t="shared" si="82"/>
        <v>1.8461538461538463</v>
      </c>
      <c r="AA78" s="29">
        <f t="shared" si="94"/>
        <v>13</v>
      </c>
      <c r="AB78" s="29">
        <f t="shared" si="95"/>
        <v>0</v>
      </c>
      <c r="AC78" s="29">
        <f t="shared" si="96"/>
        <v>2</v>
      </c>
      <c r="AD78" s="29">
        <f t="shared" si="97"/>
        <v>11</v>
      </c>
      <c r="AE78" s="29">
        <f t="shared" si="98"/>
        <v>18</v>
      </c>
      <c r="AF78" s="29">
        <f t="shared" si="99"/>
        <v>59</v>
      </c>
      <c r="AG78" s="67">
        <f t="shared" si="83"/>
        <v>0.15384615384615385</v>
      </c>
      <c r="AH78" s="2" t="str">
        <f t="shared" si="93"/>
        <v>Home</v>
      </c>
      <c r="AI78">
        <v>42</v>
      </c>
      <c r="AJ78" s="2">
        <v>42</v>
      </c>
      <c r="AK78" s="38" t="s">
        <v>554</v>
      </c>
      <c r="AL78" s="38" t="s">
        <v>553</v>
      </c>
    </row>
    <row r="79" spans="1:38" outlineLevel="1">
      <c r="A79" s="12" t="s">
        <v>161</v>
      </c>
      <c r="B79" s="20">
        <f t="shared" si="100"/>
        <v>13</v>
      </c>
      <c r="C79" s="14">
        <v>5</v>
      </c>
      <c r="D79" s="14">
        <v>2</v>
      </c>
      <c r="E79" s="14">
        <v>6</v>
      </c>
      <c r="F79" s="14"/>
      <c r="G79" s="14">
        <v>27</v>
      </c>
      <c r="H79" s="21">
        <v>32</v>
      </c>
      <c r="I79" s="31">
        <v>26</v>
      </c>
      <c r="J79" s="31">
        <v>2</v>
      </c>
      <c r="K79" s="31">
        <v>5</v>
      </c>
      <c r="L79" s="31">
        <v>19</v>
      </c>
      <c r="M79" s="31">
        <v>38</v>
      </c>
      <c r="N79" s="31">
        <v>95</v>
      </c>
      <c r="O79" s="31">
        <v>9</v>
      </c>
      <c r="P79" s="32">
        <f t="shared" si="92"/>
        <v>0.4</v>
      </c>
      <c r="Q79" s="16">
        <f t="shared" si="90"/>
        <v>0.42307692307692307</v>
      </c>
      <c r="R79" s="18" t="s">
        <v>221</v>
      </c>
      <c r="S79" s="2" t="s">
        <v>192</v>
      </c>
      <c r="T79" s="39">
        <f t="shared" si="101"/>
        <v>13</v>
      </c>
      <c r="U79" s="29">
        <v>2</v>
      </c>
      <c r="V79" s="29">
        <v>3</v>
      </c>
      <c r="W79" s="29">
        <v>8</v>
      </c>
      <c r="X79" s="29">
        <v>22</v>
      </c>
      <c r="Y79" s="29">
        <v>38</v>
      </c>
      <c r="Z79" s="67">
        <f t="shared" ref="Z79:Z99" si="102">(U79*3+V79)/T79</f>
        <v>0.69230769230769229</v>
      </c>
      <c r="AA79" s="29">
        <f t="shared" si="94"/>
        <v>13</v>
      </c>
      <c r="AB79" s="29">
        <f t="shared" si="95"/>
        <v>0</v>
      </c>
      <c r="AC79" s="29">
        <f t="shared" si="96"/>
        <v>2</v>
      </c>
      <c r="AD79" s="29">
        <f t="shared" si="97"/>
        <v>11</v>
      </c>
      <c r="AE79" s="29">
        <f t="shared" si="98"/>
        <v>16</v>
      </c>
      <c r="AF79" s="29">
        <f t="shared" si="99"/>
        <v>57</v>
      </c>
      <c r="AG79" s="67">
        <f t="shared" ref="AG79:AG99" si="103">(AB79*3+AC79)/AA79</f>
        <v>0.15384615384615385</v>
      </c>
      <c r="AH79" s="2" t="str">
        <f t="shared" si="93"/>
        <v>Home</v>
      </c>
      <c r="AI79">
        <v>44</v>
      </c>
      <c r="AJ79" s="2">
        <v>44</v>
      </c>
      <c r="AK79" s="38" t="s">
        <v>552</v>
      </c>
    </row>
    <row r="80" spans="1:38" outlineLevel="1">
      <c r="A80" s="12" t="s">
        <v>162</v>
      </c>
      <c r="B80" s="20">
        <f t="shared" si="100"/>
        <v>14</v>
      </c>
      <c r="C80" s="14">
        <v>7</v>
      </c>
      <c r="D80" s="14">
        <v>2</v>
      </c>
      <c r="E80" s="14">
        <v>5</v>
      </c>
      <c r="F80" s="14"/>
      <c r="G80" s="14">
        <v>30</v>
      </c>
      <c r="H80" s="21">
        <v>23</v>
      </c>
      <c r="I80" s="31">
        <v>26</v>
      </c>
      <c r="J80" s="31">
        <v>16</v>
      </c>
      <c r="K80" s="31">
        <v>1</v>
      </c>
      <c r="L80" s="31">
        <v>9</v>
      </c>
      <c r="M80" s="31">
        <v>72</v>
      </c>
      <c r="N80" s="31">
        <v>52</v>
      </c>
      <c r="O80" s="31">
        <v>33</v>
      </c>
      <c r="P80" s="16">
        <f t="shared" si="92"/>
        <v>1.3846153846153846</v>
      </c>
      <c r="Q80" s="16">
        <f t="shared" si="90"/>
        <v>1.8846153846153846</v>
      </c>
      <c r="R80" s="18" t="s">
        <v>236</v>
      </c>
      <c r="S80" s="2" t="s">
        <v>193</v>
      </c>
      <c r="T80" s="39">
        <f t="shared" si="101"/>
        <v>13</v>
      </c>
      <c r="U80" s="29">
        <v>12</v>
      </c>
      <c r="V80" s="29">
        <v>0</v>
      </c>
      <c r="W80" s="29">
        <v>1</v>
      </c>
      <c r="X80" s="29">
        <v>53</v>
      </c>
      <c r="Y80" s="29">
        <v>23</v>
      </c>
      <c r="Z80" s="67">
        <f t="shared" si="102"/>
        <v>2.7692307692307692</v>
      </c>
      <c r="AA80" s="29">
        <f t="shared" si="94"/>
        <v>13</v>
      </c>
      <c r="AB80" s="29">
        <f t="shared" si="95"/>
        <v>4</v>
      </c>
      <c r="AC80" s="29">
        <f t="shared" si="96"/>
        <v>1</v>
      </c>
      <c r="AD80" s="29">
        <f t="shared" si="97"/>
        <v>8</v>
      </c>
      <c r="AE80" s="29">
        <f t="shared" si="98"/>
        <v>19</v>
      </c>
      <c r="AF80" s="29">
        <f t="shared" si="99"/>
        <v>29</v>
      </c>
      <c r="AG80" s="67">
        <f t="shared" si="103"/>
        <v>1</v>
      </c>
      <c r="AH80" s="2" t="str">
        <f t="shared" si="93"/>
        <v>Home</v>
      </c>
      <c r="AI80">
        <v>39</v>
      </c>
      <c r="AJ80" s="2">
        <v>39</v>
      </c>
      <c r="AK80" s="38" t="s">
        <v>552</v>
      </c>
    </row>
    <row r="81" spans="1:38" outlineLevel="1">
      <c r="A81" s="12" t="s">
        <v>163</v>
      </c>
      <c r="B81" s="20">
        <f t="shared" si="100"/>
        <v>12</v>
      </c>
      <c r="C81" s="14">
        <v>2</v>
      </c>
      <c r="D81" s="14">
        <v>0</v>
      </c>
      <c r="E81" s="14">
        <v>10</v>
      </c>
      <c r="F81" s="14"/>
      <c r="G81" s="14">
        <v>23</v>
      </c>
      <c r="H81" s="21">
        <v>48</v>
      </c>
      <c r="I81" s="31">
        <v>28</v>
      </c>
      <c r="J81" s="31">
        <v>7</v>
      </c>
      <c r="K81" s="31">
        <v>5</v>
      </c>
      <c r="L81" s="31">
        <v>16</v>
      </c>
      <c r="M81" s="31">
        <v>45</v>
      </c>
      <c r="N81" s="31">
        <v>80</v>
      </c>
      <c r="O81" s="31">
        <v>19</v>
      </c>
      <c r="P81" s="32">
        <f t="shared" si="92"/>
        <v>0.5625</v>
      </c>
      <c r="Q81" s="16">
        <f t="shared" si="90"/>
        <v>0.9285714285714286</v>
      </c>
      <c r="R81" s="18" t="s">
        <v>238</v>
      </c>
      <c r="S81" s="2" t="s">
        <v>193</v>
      </c>
      <c r="T81" s="39">
        <f t="shared" si="101"/>
        <v>14</v>
      </c>
      <c r="U81" s="29">
        <v>4</v>
      </c>
      <c r="V81" s="29">
        <v>4</v>
      </c>
      <c r="W81" s="29">
        <v>6</v>
      </c>
      <c r="X81" s="29">
        <v>25</v>
      </c>
      <c r="Y81" s="29">
        <v>29</v>
      </c>
      <c r="Z81" s="67">
        <f t="shared" si="102"/>
        <v>1.1428571428571428</v>
      </c>
      <c r="AA81" s="29">
        <f t="shared" si="94"/>
        <v>14</v>
      </c>
      <c r="AB81" s="29">
        <f t="shared" si="95"/>
        <v>3</v>
      </c>
      <c r="AC81" s="29">
        <f t="shared" si="96"/>
        <v>1</v>
      </c>
      <c r="AD81" s="29">
        <f t="shared" si="97"/>
        <v>10</v>
      </c>
      <c r="AE81" s="29">
        <f t="shared" si="98"/>
        <v>20</v>
      </c>
      <c r="AF81" s="29">
        <f t="shared" si="99"/>
        <v>51</v>
      </c>
      <c r="AG81" s="67">
        <f t="shared" si="103"/>
        <v>0.7142857142857143</v>
      </c>
      <c r="AH81" s="2" t="str">
        <f t="shared" si="93"/>
        <v>Home</v>
      </c>
      <c r="AI81">
        <v>54</v>
      </c>
      <c r="AJ81" s="2">
        <v>54</v>
      </c>
      <c r="AK81" s="38" t="s">
        <v>76</v>
      </c>
    </row>
    <row r="82" spans="1:38" outlineLevel="1">
      <c r="A82" s="12" t="s">
        <v>164</v>
      </c>
      <c r="B82" s="20">
        <f t="shared" si="100"/>
        <v>10</v>
      </c>
      <c r="C82" s="14">
        <v>4</v>
      </c>
      <c r="D82" s="14">
        <v>1</v>
      </c>
      <c r="E82" s="14">
        <v>5</v>
      </c>
      <c r="F82" s="14"/>
      <c r="G82" s="14">
        <v>36</v>
      </c>
      <c r="H82" s="21">
        <v>28</v>
      </c>
      <c r="I82" s="31">
        <v>26</v>
      </c>
      <c r="J82" s="31">
        <v>8</v>
      </c>
      <c r="K82" s="31">
        <v>3</v>
      </c>
      <c r="L82" s="31">
        <v>15</v>
      </c>
      <c r="M82" s="31">
        <v>50</v>
      </c>
      <c r="N82" s="31">
        <v>77</v>
      </c>
      <c r="O82" s="31">
        <v>19</v>
      </c>
      <c r="P82" s="32">
        <f t="shared" si="92"/>
        <v>0.64935064935064934</v>
      </c>
      <c r="Q82" s="16">
        <f t="shared" si="90"/>
        <v>1.0384615384615385</v>
      </c>
      <c r="R82" s="18" t="s">
        <v>235</v>
      </c>
      <c r="S82" s="2" t="s">
        <v>193</v>
      </c>
      <c r="T82" s="39">
        <f t="shared" si="101"/>
        <v>13</v>
      </c>
      <c r="U82" s="29">
        <v>6</v>
      </c>
      <c r="V82" s="29">
        <v>0</v>
      </c>
      <c r="W82" s="29">
        <v>7</v>
      </c>
      <c r="X82" s="29">
        <v>35</v>
      </c>
      <c r="Y82" s="29">
        <v>40</v>
      </c>
      <c r="Z82" s="67">
        <f t="shared" si="102"/>
        <v>1.3846153846153846</v>
      </c>
      <c r="AA82" s="29">
        <f t="shared" si="94"/>
        <v>13</v>
      </c>
      <c r="AB82" s="29">
        <f t="shared" si="95"/>
        <v>2</v>
      </c>
      <c r="AC82" s="29">
        <f t="shared" si="96"/>
        <v>3</v>
      </c>
      <c r="AD82" s="29">
        <f t="shared" si="97"/>
        <v>8</v>
      </c>
      <c r="AE82" s="29">
        <f t="shared" si="98"/>
        <v>15</v>
      </c>
      <c r="AF82" s="29">
        <f t="shared" si="99"/>
        <v>37</v>
      </c>
      <c r="AG82" s="67">
        <f t="shared" si="103"/>
        <v>0.69230769230769229</v>
      </c>
      <c r="AH82" s="2" t="str">
        <f t="shared" si="93"/>
        <v>Home</v>
      </c>
      <c r="AI82">
        <v>43</v>
      </c>
      <c r="AJ82" s="2">
        <v>43</v>
      </c>
      <c r="AK82" s="38" t="s">
        <v>553</v>
      </c>
    </row>
    <row r="83" spans="1:38" outlineLevel="1">
      <c r="A83" s="12" t="s">
        <v>165</v>
      </c>
      <c r="B83" s="20">
        <f t="shared" si="100"/>
        <v>25</v>
      </c>
      <c r="C83" s="14">
        <v>15</v>
      </c>
      <c r="D83" s="14">
        <v>1</v>
      </c>
      <c r="E83" s="14">
        <v>9</v>
      </c>
      <c r="F83" s="14"/>
      <c r="G83" s="14">
        <v>85</v>
      </c>
      <c r="H83" s="21">
        <v>79</v>
      </c>
      <c r="I83" s="31">
        <v>14</v>
      </c>
      <c r="J83" s="31">
        <v>6</v>
      </c>
      <c r="K83" s="31">
        <v>1</v>
      </c>
      <c r="L83" s="31">
        <v>7</v>
      </c>
      <c r="M83" s="31">
        <v>40</v>
      </c>
      <c r="N83" s="31">
        <v>51</v>
      </c>
      <c r="O83" s="31">
        <v>13</v>
      </c>
      <c r="P83" s="32">
        <f>M83/N83</f>
        <v>0.78431372549019607</v>
      </c>
      <c r="Q83" s="16">
        <f>((J83*3)+K83)/I83</f>
        <v>1.3571428571428572</v>
      </c>
      <c r="R83" s="18" t="s">
        <v>239</v>
      </c>
      <c r="S83" s="2" t="s">
        <v>193</v>
      </c>
      <c r="T83" s="39">
        <f t="shared" si="101"/>
        <v>8</v>
      </c>
      <c r="U83" s="29">
        <v>4</v>
      </c>
      <c r="V83" s="29">
        <v>1</v>
      </c>
      <c r="W83" s="29">
        <v>3</v>
      </c>
      <c r="X83" s="29">
        <v>25</v>
      </c>
      <c r="Y83" s="29">
        <v>23</v>
      </c>
      <c r="Z83" s="67">
        <f t="shared" si="102"/>
        <v>1.625</v>
      </c>
      <c r="AA83" s="29">
        <f t="shared" si="94"/>
        <v>6</v>
      </c>
      <c r="AB83" s="29">
        <f t="shared" si="95"/>
        <v>2</v>
      </c>
      <c r="AC83" s="29">
        <f t="shared" si="96"/>
        <v>0</v>
      </c>
      <c r="AD83" s="29">
        <f t="shared" si="97"/>
        <v>4</v>
      </c>
      <c r="AE83" s="29">
        <f t="shared" si="98"/>
        <v>15</v>
      </c>
      <c r="AF83" s="29">
        <f t="shared" si="99"/>
        <v>28</v>
      </c>
      <c r="AG83" s="67">
        <f t="shared" si="103"/>
        <v>1</v>
      </c>
      <c r="AH83" s="2" t="str">
        <f t="shared" si="93"/>
        <v>Home</v>
      </c>
      <c r="AI83">
        <v>54</v>
      </c>
      <c r="AJ83" s="2">
        <v>54</v>
      </c>
      <c r="AK83" s="38" t="s">
        <v>551</v>
      </c>
    </row>
    <row r="84" spans="1:38" outlineLevel="1">
      <c r="A84" s="12" t="s">
        <v>166</v>
      </c>
      <c r="B84" s="20">
        <f t="shared" si="100"/>
        <v>0</v>
      </c>
      <c r="C84" s="14">
        <v>0</v>
      </c>
      <c r="D84" s="14">
        <v>0</v>
      </c>
      <c r="E84" s="14">
        <v>0</v>
      </c>
      <c r="F84" s="14"/>
      <c r="G84" s="14">
        <v>0</v>
      </c>
      <c r="H84" s="21">
        <v>0</v>
      </c>
      <c r="I84" s="31">
        <v>1</v>
      </c>
      <c r="J84" s="31">
        <v>1</v>
      </c>
      <c r="K84" s="31">
        <v>0</v>
      </c>
      <c r="L84" s="31">
        <v>0</v>
      </c>
      <c r="M84" s="31">
        <v>4</v>
      </c>
      <c r="N84" s="31">
        <v>3</v>
      </c>
      <c r="O84" s="31">
        <v>2</v>
      </c>
      <c r="P84" s="16">
        <f t="shared" si="92"/>
        <v>1.3333333333333333</v>
      </c>
      <c r="Q84" s="16">
        <f t="shared" si="90"/>
        <v>3</v>
      </c>
      <c r="R84" s="18" t="s">
        <v>240</v>
      </c>
      <c r="S84" s="2" t="s">
        <v>193</v>
      </c>
      <c r="T84" s="39">
        <f t="shared" si="101"/>
        <v>1</v>
      </c>
      <c r="U84" s="29">
        <v>1</v>
      </c>
      <c r="V84" s="29">
        <v>0</v>
      </c>
      <c r="W84" s="29">
        <v>0</v>
      </c>
      <c r="X84" s="29">
        <v>4</v>
      </c>
      <c r="Y84" s="29">
        <v>3</v>
      </c>
      <c r="Z84" s="67">
        <f t="shared" si="102"/>
        <v>3</v>
      </c>
      <c r="AA84" s="29">
        <f t="shared" si="94"/>
        <v>0</v>
      </c>
      <c r="AB84" s="29">
        <f t="shared" si="95"/>
        <v>0</v>
      </c>
      <c r="AC84" s="29">
        <f t="shared" si="96"/>
        <v>0</v>
      </c>
      <c r="AD84" s="29">
        <f t="shared" si="97"/>
        <v>0</v>
      </c>
      <c r="AE84" s="29">
        <f t="shared" si="98"/>
        <v>0</v>
      </c>
      <c r="AF84" s="29">
        <f t="shared" si="99"/>
        <v>0</v>
      </c>
      <c r="AG84" s="67" t="e">
        <f t="shared" si="103"/>
        <v>#DIV/0!</v>
      </c>
      <c r="AH84" s="37" t="e">
        <f t="shared" si="93"/>
        <v>#DIV/0!</v>
      </c>
      <c r="AI84" t="s">
        <v>451</v>
      </c>
      <c r="AJ84" s="2" t="s">
        <v>451</v>
      </c>
    </row>
    <row r="85" spans="1:38" outlineLevel="1">
      <c r="A85" s="12" t="s">
        <v>167</v>
      </c>
      <c r="B85" s="20">
        <f t="shared" si="100"/>
        <v>11</v>
      </c>
      <c r="C85" s="14">
        <v>5</v>
      </c>
      <c r="D85" s="14">
        <v>0</v>
      </c>
      <c r="E85" s="14">
        <v>6</v>
      </c>
      <c r="F85" s="14"/>
      <c r="G85" s="14">
        <v>25</v>
      </c>
      <c r="H85" s="21">
        <v>24</v>
      </c>
      <c r="I85" s="31">
        <v>28</v>
      </c>
      <c r="J85" s="31">
        <v>20</v>
      </c>
      <c r="K85" s="31">
        <v>1</v>
      </c>
      <c r="L85" s="31">
        <v>7</v>
      </c>
      <c r="M85" s="31">
        <v>78</v>
      </c>
      <c r="N85" s="31">
        <v>43</v>
      </c>
      <c r="O85" s="31">
        <v>41</v>
      </c>
      <c r="P85" s="16">
        <f t="shared" si="92"/>
        <v>1.8139534883720929</v>
      </c>
      <c r="Q85" s="16">
        <f t="shared" si="90"/>
        <v>2.1785714285714284</v>
      </c>
      <c r="R85" s="18" t="s">
        <v>241</v>
      </c>
      <c r="S85" s="2" t="s">
        <v>193</v>
      </c>
      <c r="T85" s="39">
        <f t="shared" si="101"/>
        <v>14</v>
      </c>
      <c r="U85" s="29">
        <v>12</v>
      </c>
      <c r="V85" s="29">
        <v>1</v>
      </c>
      <c r="W85" s="29">
        <v>1</v>
      </c>
      <c r="X85" s="29">
        <v>46</v>
      </c>
      <c r="Y85" s="29">
        <v>16</v>
      </c>
      <c r="Z85" s="67">
        <f t="shared" si="102"/>
        <v>2.6428571428571428</v>
      </c>
      <c r="AA85" s="29">
        <f t="shared" si="94"/>
        <v>14</v>
      </c>
      <c r="AB85" s="29">
        <f t="shared" si="95"/>
        <v>8</v>
      </c>
      <c r="AC85" s="29">
        <f t="shared" si="96"/>
        <v>0</v>
      </c>
      <c r="AD85" s="29">
        <f t="shared" si="97"/>
        <v>6</v>
      </c>
      <c r="AE85" s="29">
        <f t="shared" si="98"/>
        <v>32</v>
      </c>
      <c r="AF85" s="29">
        <f t="shared" si="99"/>
        <v>27</v>
      </c>
      <c r="AG85" s="67">
        <f t="shared" si="103"/>
        <v>1.7142857142857142</v>
      </c>
      <c r="AH85" s="2" t="str">
        <f t="shared" si="93"/>
        <v>Home</v>
      </c>
      <c r="AI85">
        <v>34</v>
      </c>
      <c r="AJ85" s="2">
        <v>34</v>
      </c>
      <c r="AK85" s="38" t="s">
        <v>550</v>
      </c>
    </row>
    <row r="86" spans="1:38" outlineLevel="1">
      <c r="A86" s="12" t="s">
        <v>168</v>
      </c>
      <c r="B86" s="20">
        <f t="shared" si="100"/>
        <v>20</v>
      </c>
      <c r="C86" s="14">
        <v>10</v>
      </c>
      <c r="D86" s="14">
        <v>4</v>
      </c>
      <c r="E86" s="14">
        <v>6</v>
      </c>
      <c r="F86" s="14"/>
      <c r="G86" s="14">
        <v>59</v>
      </c>
      <c r="H86" s="21">
        <v>45</v>
      </c>
      <c r="I86" s="31">
        <v>24</v>
      </c>
      <c r="J86" s="31">
        <v>16</v>
      </c>
      <c r="K86" s="31">
        <v>3</v>
      </c>
      <c r="L86" s="31">
        <v>5</v>
      </c>
      <c r="M86" s="31">
        <v>80</v>
      </c>
      <c r="N86" s="31">
        <v>37</v>
      </c>
      <c r="O86" s="31">
        <v>35</v>
      </c>
      <c r="P86" s="16">
        <f t="shared" si="92"/>
        <v>2.1621621621621623</v>
      </c>
      <c r="Q86" s="16">
        <f t="shared" si="90"/>
        <v>2.125</v>
      </c>
      <c r="R86" s="18" t="s">
        <v>242</v>
      </c>
      <c r="S86" s="2" t="s">
        <v>193</v>
      </c>
      <c r="T86" s="39">
        <f t="shared" si="101"/>
        <v>12</v>
      </c>
      <c r="U86" s="29">
        <v>11</v>
      </c>
      <c r="V86" s="29">
        <v>0</v>
      </c>
      <c r="W86" s="29">
        <v>1</v>
      </c>
      <c r="X86" s="29">
        <v>53</v>
      </c>
      <c r="Y86" s="29">
        <v>16</v>
      </c>
      <c r="Z86" s="67">
        <f t="shared" si="102"/>
        <v>2.75</v>
      </c>
      <c r="AA86" s="29">
        <f t="shared" si="94"/>
        <v>12</v>
      </c>
      <c r="AB86" s="29">
        <f t="shared" si="95"/>
        <v>5</v>
      </c>
      <c r="AC86" s="29">
        <f t="shared" si="96"/>
        <v>3</v>
      </c>
      <c r="AD86" s="29">
        <f t="shared" si="97"/>
        <v>4</v>
      </c>
      <c r="AE86" s="29">
        <f t="shared" si="98"/>
        <v>27</v>
      </c>
      <c r="AF86" s="29">
        <f t="shared" si="99"/>
        <v>21</v>
      </c>
      <c r="AG86" s="67">
        <f t="shared" si="103"/>
        <v>1.5</v>
      </c>
      <c r="AH86" s="2" t="str">
        <f t="shared" si="93"/>
        <v>Home</v>
      </c>
      <c r="AI86">
        <v>38</v>
      </c>
      <c r="AJ86" s="2">
        <v>38</v>
      </c>
      <c r="AK86" s="38" t="s">
        <v>550</v>
      </c>
    </row>
    <row r="87" spans="1:38" outlineLevel="1">
      <c r="A87" s="12" t="s">
        <v>169</v>
      </c>
      <c r="B87" s="20">
        <f t="shared" si="100"/>
        <v>15</v>
      </c>
      <c r="C87" s="14">
        <v>7</v>
      </c>
      <c r="D87" s="14">
        <v>1</v>
      </c>
      <c r="E87" s="14">
        <v>7</v>
      </c>
      <c r="F87" s="14"/>
      <c r="G87" s="14">
        <v>44</v>
      </c>
      <c r="H87" s="21">
        <v>35</v>
      </c>
      <c r="I87" s="31">
        <v>26</v>
      </c>
      <c r="J87" s="31">
        <v>14</v>
      </c>
      <c r="K87" s="31">
        <v>7</v>
      </c>
      <c r="L87" s="31">
        <v>5</v>
      </c>
      <c r="M87" s="31">
        <v>77</v>
      </c>
      <c r="N87" s="31">
        <v>49</v>
      </c>
      <c r="O87" s="31">
        <v>35</v>
      </c>
      <c r="P87" s="16">
        <f t="shared" si="92"/>
        <v>1.5714285714285714</v>
      </c>
      <c r="Q87" s="16">
        <f t="shared" si="90"/>
        <v>1.8846153846153846</v>
      </c>
      <c r="R87" s="18" t="s">
        <v>243</v>
      </c>
      <c r="S87" s="2" t="s">
        <v>193</v>
      </c>
      <c r="T87" s="39">
        <f t="shared" si="101"/>
        <v>13</v>
      </c>
      <c r="U87" s="29">
        <v>8</v>
      </c>
      <c r="V87" s="29">
        <v>4</v>
      </c>
      <c r="W87" s="29">
        <v>1</v>
      </c>
      <c r="X87" s="29">
        <v>46</v>
      </c>
      <c r="Y87" s="29">
        <v>21</v>
      </c>
      <c r="Z87" s="67">
        <f t="shared" si="102"/>
        <v>2.1538461538461537</v>
      </c>
      <c r="AA87" s="29">
        <f t="shared" si="94"/>
        <v>13</v>
      </c>
      <c r="AB87" s="29">
        <f t="shared" si="95"/>
        <v>6</v>
      </c>
      <c r="AC87" s="29">
        <f t="shared" si="96"/>
        <v>3</v>
      </c>
      <c r="AD87" s="29">
        <f t="shared" si="97"/>
        <v>4</v>
      </c>
      <c r="AE87" s="29">
        <f t="shared" si="98"/>
        <v>31</v>
      </c>
      <c r="AF87" s="29">
        <f t="shared" si="99"/>
        <v>28</v>
      </c>
      <c r="AG87" s="67">
        <f t="shared" si="103"/>
        <v>1.6153846153846154</v>
      </c>
      <c r="AH87" s="2" t="str">
        <f t="shared" si="93"/>
        <v>Home</v>
      </c>
      <c r="AI87">
        <v>44</v>
      </c>
      <c r="AJ87" s="2">
        <v>44</v>
      </c>
      <c r="AK87" s="38" t="s">
        <v>550</v>
      </c>
    </row>
    <row r="88" spans="1:38" outlineLevel="1">
      <c r="A88" s="12" t="s">
        <v>170</v>
      </c>
      <c r="B88" s="20">
        <f t="shared" si="100"/>
        <v>14</v>
      </c>
      <c r="C88" s="14">
        <v>5</v>
      </c>
      <c r="D88" s="14">
        <v>2</v>
      </c>
      <c r="E88" s="14">
        <v>7</v>
      </c>
      <c r="F88" s="14"/>
      <c r="G88" s="14">
        <v>41</v>
      </c>
      <c r="H88" s="21">
        <v>35</v>
      </c>
      <c r="I88" s="31">
        <v>24</v>
      </c>
      <c r="J88" s="31">
        <v>7</v>
      </c>
      <c r="K88" s="31">
        <v>3</v>
      </c>
      <c r="L88" s="31">
        <v>14</v>
      </c>
      <c r="M88" s="31">
        <v>58</v>
      </c>
      <c r="N88" s="31">
        <v>64</v>
      </c>
      <c r="O88" s="31">
        <v>17</v>
      </c>
      <c r="P88" s="32">
        <f t="shared" si="92"/>
        <v>0.90625</v>
      </c>
      <c r="Q88" s="16">
        <f t="shared" si="90"/>
        <v>1</v>
      </c>
      <c r="R88" s="18" t="s">
        <v>244</v>
      </c>
      <c r="S88" s="2" t="s">
        <v>193</v>
      </c>
      <c r="T88" s="39">
        <f t="shared" si="101"/>
        <v>12</v>
      </c>
      <c r="U88" s="29">
        <v>7</v>
      </c>
      <c r="V88" s="29">
        <v>2</v>
      </c>
      <c r="W88" s="29">
        <v>3</v>
      </c>
      <c r="X88" s="29">
        <v>41</v>
      </c>
      <c r="Y88" s="29">
        <v>23</v>
      </c>
      <c r="Z88" s="67">
        <f t="shared" si="102"/>
        <v>1.9166666666666667</v>
      </c>
      <c r="AA88" s="29">
        <f t="shared" si="94"/>
        <v>12</v>
      </c>
      <c r="AB88" s="29">
        <f t="shared" si="95"/>
        <v>0</v>
      </c>
      <c r="AC88" s="29">
        <f t="shared" si="96"/>
        <v>1</v>
      </c>
      <c r="AD88" s="29">
        <f t="shared" si="97"/>
        <v>11</v>
      </c>
      <c r="AE88" s="29">
        <f t="shared" si="98"/>
        <v>17</v>
      </c>
      <c r="AF88" s="29">
        <f t="shared" si="99"/>
        <v>41</v>
      </c>
      <c r="AG88" s="67">
        <f t="shared" si="103"/>
        <v>8.3333333333333329E-2</v>
      </c>
      <c r="AH88" s="2" t="str">
        <f t="shared" si="93"/>
        <v>Home</v>
      </c>
      <c r="AI88" s="38">
        <v>42</v>
      </c>
      <c r="AJ88" s="37">
        <v>42</v>
      </c>
      <c r="AK88" t="s">
        <v>549</v>
      </c>
    </row>
    <row r="89" spans="1:38" outlineLevel="1">
      <c r="A89" s="12" t="s">
        <v>171</v>
      </c>
      <c r="B89" s="20">
        <f t="shared" si="100"/>
        <v>19</v>
      </c>
      <c r="C89" s="14">
        <v>9</v>
      </c>
      <c r="D89" s="14">
        <v>4</v>
      </c>
      <c r="E89" s="14">
        <v>6</v>
      </c>
      <c r="F89" s="14"/>
      <c r="G89" s="14">
        <v>47</v>
      </c>
      <c r="H89" s="21">
        <v>39</v>
      </c>
      <c r="I89" s="31">
        <v>26</v>
      </c>
      <c r="J89" s="31">
        <v>16</v>
      </c>
      <c r="K89" s="31">
        <v>2</v>
      </c>
      <c r="L89" s="31">
        <v>8</v>
      </c>
      <c r="M89" s="31">
        <v>70</v>
      </c>
      <c r="N89" s="31">
        <v>51</v>
      </c>
      <c r="O89" s="31">
        <v>34</v>
      </c>
      <c r="P89" s="16">
        <f t="shared" si="92"/>
        <v>1.3725490196078431</v>
      </c>
      <c r="Q89" s="16">
        <f t="shared" si="90"/>
        <v>1.9230769230769231</v>
      </c>
      <c r="R89" s="18" t="s">
        <v>243</v>
      </c>
      <c r="S89" s="2" t="s">
        <v>193</v>
      </c>
      <c r="T89" s="39">
        <f t="shared" si="101"/>
        <v>13</v>
      </c>
      <c r="U89" s="29">
        <v>11</v>
      </c>
      <c r="V89" s="29">
        <v>1</v>
      </c>
      <c r="W89" s="29">
        <v>1</v>
      </c>
      <c r="X89" s="29">
        <v>46</v>
      </c>
      <c r="Y89" s="29">
        <v>15</v>
      </c>
      <c r="Z89" s="67">
        <f t="shared" si="102"/>
        <v>2.6153846153846154</v>
      </c>
      <c r="AA89" s="29">
        <f t="shared" si="94"/>
        <v>13</v>
      </c>
      <c r="AB89" s="29">
        <f t="shared" si="95"/>
        <v>5</v>
      </c>
      <c r="AC89" s="29">
        <f t="shared" si="96"/>
        <v>1</v>
      </c>
      <c r="AD89" s="29">
        <f t="shared" si="97"/>
        <v>7</v>
      </c>
      <c r="AE89" s="29">
        <f t="shared" si="98"/>
        <v>24</v>
      </c>
      <c r="AF89" s="29">
        <f t="shared" si="99"/>
        <v>36</v>
      </c>
      <c r="AG89" s="67">
        <f t="shared" si="103"/>
        <v>1.2307692307692308</v>
      </c>
      <c r="AH89" s="2" t="str">
        <f t="shared" si="93"/>
        <v>Home</v>
      </c>
      <c r="AI89" s="38">
        <v>39</v>
      </c>
      <c r="AJ89" s="37">
        <v>39</v>
      </c>
      <c r="AK89" t="s">
        <v>549</v>
      </c>
    </row>
    <row r="90" spans="1:38" outlineLevel="1">
      <c r="A90" s="12" t="s">
        <v>172</v>
      </c>
      <c r="B90" s="20">
        <f t="shared" si="100"/>
        <v>17</v>
      </c>
      <c r="C90" s="14">
        <v>9</v>
      </c>
      <c r="D90" s="14">
        <v>2</v>
      </c>
      <c r="E90" s="14">
        <v>6</v>
      </c>
      <c r="F90" s="14"/>
      <c r="G90" s="14">
        <v>41</v>
      </c>
      <c r="H90" s="21">
        <v>31</v>
      </c>
      <c r="I90" s="31">
        <v>26</v>
      </c>
      <c r="J90" s="31">
        <v>14</v>
      </c>
      <c r="K90" s="31">
        <v>4</v>
      </c>
      <c r="L90" s="31">
        <v>8</v>
      </c>
      <c r="M90" s="31">
        <v>75</v>
      </c>
      <c r="N90" s="31">
        <v>51</v>
      </c>
      <c r="O90" s="31">
        <v>32</v>
      </c>
      <c r="P90" s="16">
        <f t="shared" si="92"/>
        <v>1.4705882352941178</v>
      </c>
      <c r="Q90" s="16">
        <f t="shared" si="90"/>
        <v>1.7692307692307692</v>
      </c>
      <c r="R90" s="18" t="s">
        <v>236</v>
      </c>
      <c r="S90" s="2" t="s">
        <v>193</v>
      </c>
      <c r="T90" s="39">
        <f t="shared" si="101"/>
        <v>13</v>
      </c>
      <c r="U90" s="29">
        <v>9</v>
      </c>
      <c r="V90" s="29">
        <v>1</v>
      </c>
      <c r="W90" s="29">
        <v>3</v>
      </c>
      <c r="X90" s="29">
        <v>48</v>
      </c>
      <c r="Y90" s="29">
        <v>24</v>
      </c>
      <c r="Z90" s="67">
        <f t="shared" si="102"/>
        <v>2.1538461538461537</v>
      </c>
      <c r="AA90" s="29">
        <f t="shared" si="94"/>
        <v>13</v>
      </c>
      <c r="AB90" s="29">
        <f t="shared" si="95"/>
        <v>5</v>
      </c>
      <c r="AC90" s="29">
        <f t="shared" si="96"/>
        <v>3</v>
      </c>
      <c r="AD90" s="29">
        <f t="shared" si="97"/>
        <v>5</v>
      </c>
      <c r="AE90" s="29">
        <f t="shared" si="98"/>
        <v>27</v>
      </c>
      <c r="AF90" s="29">
        <f t="shared" si="99"/>
        <v>27</v>
      </c>
      <c r="AG90" s="67">
        <f t="shared" si="103"/>
        <v>1.3846153846153846</v>
      </c>
      <c r="AH90" s="2" t="str">
        <f t="shared" si="93"/>
        <v>Home</v>
      </c>
      <c r="AI90" s="38">
        <v>33</v>
      </c>
      <c r="AJ90" s="37">
        <v>33</v>
      </c>
      <c r="AK90" t="s">
        <v>549</v>
      </c>
    </row>
    <row r="91" spans="1:38" outlineLevel="1">
      <c r="A91" s="12" t="s">
        <v>173</v>
      </c>
      <c r="B91" s="20">
        <f t="shared" si="100"/>
        <v>21</v>
      </c>
      <c r="C91" s="14">
        <v>16</v>
      </c>
      <c r="D91" s="14">
        <v>1</v>
      </c>
      <c r="E91" s="14">
        <v>4</v>
      </c>
      <c r="F91" s="14"/>
      <c r="G91" s="14">
        <v>68</v>
      </c>
      <c r="H91" s="21">
        <v>30</v>
      </c>
      <c r="I91" s="31">
        <v>26</v>
      </c>
      <c r="J91" s="31">
        <v>16</v>
      </c>
      <c r="K91" s="31">
        <v>7</v>
      </c>
      <c r="L91" s="31">
        <v>3</v>
      </c>
      <c r="M91" s="31">
        <v>92</v>
      </c>
      <c r="N91" s="31">
        <v>45</v>
      </c>
      <c r="O91" s="31">
        <v>39</v>
      </c>
      <c r="P91" s="16">
        <f t="shared" si="92"/>
        <v>2.0444444444444443</v>
      </c>
      <c r="Q91" s="16">
        <f t="shared" si="90"/>
        <v>2.1153846153846154</v>
      </c>
      <c r="R91" s="18" t="s">
        <v>243</v>
      </c>
      <c r="S91" s="2" t="s">
        <v>193</v>
      </c>
      <c r="T91" s="39">
        <f t="shared" si="101"/>
        <v>13</v>
      </c>
      <c r="U91" s="29">
        <v>10</v>
      </c>
      <c r="V91" s="29">
        <v>2</v>
      </c>
      <c r="W91" s="29">
        <v>1</v>
      </c>
      <c r="X91" s="29">
        <v>61</v>
      </c>
      <c r="Y91" s="29">
        <v>24</v>
      </c>
      <c r="Z91" s="67">
        <f t="shared" si="102"/>
        <v>2.4615384615384617</v>
      </c>
      <c r="AA91" s="29">
        <f t="shared" si="94"/>
        <v>13</v>
      </c>
      <c r="AB91" s="29">
        <f t="shared" si="95"/>
        <v>6</v>
      </c>
      <c r="AC91" s="29">
        <f t="shared" si="96"/>
        <v>5</v>
      </c>
      <c r="AD91" s="29">
        <f t="shared" si="97"/>
        <v>2</v>
      </c>
      <c r="AE91" s="29">
        <f t="shared" si="98"/>
        <v>31</v>
      </c>
      <c r="AF91" s="29">
        <f t="shared" si="99"/>
        <v>21</v>
      </c>
      <c r="AG91" s="67">
        <f t="shared" si="103"/>
        <v>1.7692307692307692</v>
      </c>
      <c r="AH91" s="2" t="str">
        <f t="shared" si="93"/>
        <v>Home</v>
      </c>
      <c r="AI91" s="38">
        <v>32</v>
      </c>
      <c r="AJ91" s="37">
        <v>32</v>
      </c>
      <c r="AK91" t="s">
        <v>549</v>
      </c>
    </row>
    <row r="92" spans="1:38" outlineLevel="1">
      <c r="A92" s="12" t="s">
        <v>174</v>
      </c>
      <c r="B92" s="20">
        <f t="shared" si="100"/>
        <v>15</v>
      </c>
      <c r="C92" s="14">
        <v>8</v>
      </c>
      <c r="D92" s="14">
        <v>3</v>
      </c>
      <c r="E92" s="14">
        <v>4</v>
      </c>
      <c r="F92" s="14"/>
      <c r="G92" s="14">
        <v>33</v>
      </c>
      <c r="H92" s="21">
        <v>25</v>
      </c>
      <c r="I92" s="31">
        <v>26</v>
      </c>
      <c r="J92" s="31">
        <v>16</v>
      </c>
      <c r="K92" s="31">
        <v>5</v>
      </c>
      <c r="L92" s="31">
        <v>5</v>
      </c>
      <c r="M92" s="31">
        <v>69</v>
      </c>
      <c r="N92" s="31">
        <v>33</v>
      </c>
      <c r="O92" s="31">
        <v>37</v>
      </c>
      <c r="P92" s="16">
        <f t="shared" si="92"/>
        <v>2.0909090909090908</v>
      </c>
      <c r="Q92" s="16">
        <f t="shared" si="90"/>
        <v>2.0384615384615383</v>
      </c>
      <c r="R92" s="18" t="s">
        <v>243</v>
      </c>
      <c r="S92" s="2" t="s">
        <v>193</v>
      </c>
      <c r="T92" s="39">
        <f t="shared" si="101"/>
        <v>14</v>
      </c>
      <c r="U92" s="29">
        <v>11</v>
      </c>
      <c r="V92" s="29">
        <v>1</v>
      </c>
      <c r="W92" s="29">
        <v>2</v>
      </c>
      <c r="X92" s="29">
        <v>46</v>
      </c>
      <c r="Y92" s="29">
        <v>15</v>
      </c>
      <c r="Z92" s="67">
        <f t="shared" si="102"/>
        <v>2.4285714285714284</v>
      </c>
      <c r="AA92" s="29">
        <f t="shared" si="94"/>
        <v>12</v>
      </c>
      <c r="AB92" s="29">
        <f t="shared" si="95"/>
        <v>5</v>
      </c>
      <c r="AC92" s="29">
        <f t="shared" si="96"/>
        <v>4</v>
      </c>
      <c r="AD92" s="29">
        <f t="shared" si="97"/>
        <v>3</v>
      </c>
      <c r="AE92" s="29">
        <f t="shared" si="98"/>
        <v>23</v>
      </c>
      <c r="AF92" s="29">
        <f t="shared" si="99"/>
        <v>18</v>
      </c>
      <c r="AG92" s="67">
        <f t="shared" si="103"/>
        <v>1.5833333333333333</v>
      </c>
      <c r="AH92" s="2" t="str">
        <f t="shared" si="93"/>
        <v>Home</v>
      </c>
      <c r="AI92" s="38">
        <v>32</v>
      </c>
      <c r="AJ92" s="37">
        <v>32</v>
      </c>
      <c r="AK92" t="s">
        <v>549</v>
      </c>
    </row>
    <row r="93" spans="1:38" outlineLevel="1">
      <c r="A93" s="12" t="s">
        <v>175</v>
      </c>
      <c r="B93" s="20">
        <f t="shared" si="100"/>
        <v>19</v>
      </c>
      <c r="C93" s="14">
        <v>11</v>
      </c>
      <c r="D93" s="14">
        <v>4</v>
      </c>
      <c r="E93" s="14">
        <v>4</v>
      </c>
      <c r="F93" s="14"/>
      <c r="G93" s="14">
        <v>56</v>
      </c>
      <c r="H93" s="21">
        <v>30</v>
      </c>
      <c r="I93" s="31">
        <v>26</v>
      </c>
      <c r="J93" s="31">
        <v>14</v>
      </c>
      <c r="K93" s="31">
        <v>4</v>
      </c>
      <c r="L93" s="31">
        <v>8</v>
      </c>
      <c r="M93" s="31">
        <v>66</v>
      </c>
      <c r="N93" s="31">
        <v>63</v>
      </c>
      <c r="O93" s="31">
        <v>32</v>
      </c>
      <c r="P93" s="16">
        <f t="shared" si="92"/>
        <v>1.0476190476190477</v>
      </c>
      <c r="Q93" s="16">
        <f t="shared" si="90"/>
        <v>1.7692307692307692</v>
      </c>
      <c r="R93" s="18" t="s">
        <v>245</v>
      </c>
      <c r="S93" s="2" t="s">
        <v>193</v>
      </c>
      <c r="T93" s="39">
        <f t="shared" si="101"/>
        <v>13</v>
      </c>
      <c r="U93" s="29">
        <v>7</v>
      </c>
      <c r="V93" s="29">
        <v>4</v>
      </c>
      <c r="W93" s="29">
        <v>2</v>
      </c>
      <c r="X93" s="29">
        <v>38</v>
      </c>
      <c r="Y93" s="29">
        <v>28</v>
      </c>
      <c r="Z93" s="67">
        <f t="shared" si="102"/>
        <v>1.9230769230769231</v>
      </c>
      <c r="AA93" s="29">
        <f t="shared" si="94"/>
        <v>13</v>
      </c>
      <c r="AB93" s="29">
        <f t="shared" si="95"/>
        <v>7</v>
      </c>
      <c r="AC93" s="29">
        <f t="shared" si="96"/>
        <v>0</v>
      </c>
      <c r="AD93" s="29">
        <f t="shared" si="97"/>
        <v>6</v>
      </c>
      <c r="AE93" s="29">
        <f t="shared" si="98"/>
        <v>28</v>
      </c>
      <c r="AF93" s="29">
        <f t="shared" si="99"/>
        <v>35</v>
      </c>
      <c r="AG93" s="67">
        <f t="shared" si="103"/>
        <v>1.6153846153846154</v>
      </c>
      <c r="AH93" s="2" t="str">
        <f t="shared" si="93"/>
        <v>Home</v>
      </c>
      <c r="AI93" s="38">
        <v>35</v>
      </c>
      <c r="AJ93" s="37">
        <v>35</v>
      </c>
      <c r="AK93" t="s">
        <v>549</v>
      </c>
    </row>
    <row r="94" spans="1:38" outlineLevel="1">
      <c r="A94" s="12" t="s">
        <v>176</v>
      </c>
      <c r="B94" s="20">
        <f t="shared" si="100"/>
        <v>14</v>
      </c>
      <c r="C94" s="14">
        <v>5</v>
      </c>
      <c r="D94" s="14">
        <v>1</v>
      </c>
      <c r="E94" s="14">
        <v>7</v>
      </c>
      <c r="F94" s="14">
        <v>1</v>
      </c>
      <c r="G94" s="14">
        <v>34</v>
      </c>
      <c r="H94" s="21">
        <v>38</v>
      </c>
      <c r="I94" s="31">
        <v>26</v>
      </c>
      <c r="J94" s="31">
        <v>11</v>
      </c>
      <c r="K94" s="31">
        <v>4</v>
      </c>
      <c r="L94" s="31">
        <v>11</v>
      </c>
      <c r="M94" s="31">
        <v>66</v>
      </c>
      <c r="N94" s="31">
        <v>57</v>
      </c>
      <c r="O94" s="31">
        <v>26</v>
      </c>
      <c r="P94" s="16">
        <f t="shared" si="92"/>
        <v>1.1578947368421053</v>
      </c>
      <c r="Q94" s="16">
        <f t="shared" si="90"/>
        <v>1.4230769230769231</v>
      </c>
      <c r="R94" s="18" t="s">
        <v>246</v>
      </c>
      <c r="S94" s="2" t="s">
        <v>193</v>
      </c>
      <c r="T94" s="39">
        <f t="shared" si="101"/>
        <v>13</v>
      </c>
      <c r="U94" s="29">
        <v>5</v>
      </c>
      <c r="V94" s="29">
        <v>3</v>
      </c>
      <c r="W94" s="29">
        <v>5</v>
      </c>
      <c r="X94" s="29">
        <v>35</v>
      </c>
      <c r="Y94" s="29">
        <v>29</v>
      </c>
      <c r="Z94" s="67">
        <f t="shared" si="102"/>
        <v>1.3846153846153846</v>
      </c>
      <c r="AA94" s="29">
        <f t="shared" si="94"/>
        <v>13</v>
      </c>
      <c r="AB94" s="29">
        <f t="shared" si="95"/>
        <v>6</v>
      </c>
      <c r="AC94" s="29">
        <f t="shared" si="96"/>
        <v>1</v>
      </c>
      <c r="AD94" s="29">
        <f t="shared" si="97"/>
        <v>6</v>
      </c>
      <c r="AE94" s="29">
        <f t="shared" si="98"/>
        <v>31</v>
      </c>
      <c r="AF94" s="29">
        <f t="shared" si="99"/>
        <v>28</v>
      </c>
      <c r="AG94" s="67">
        <f t="shared" si="103"/>
        <v>1.4615384615384615</v>
      </c>
      <c r="AH94" s="2" t="str">
        <f t="shared" si="93"/>
        <v>Away</v>
      </c>
      <c r="AI94" s="38">
        <v>34</v>
      </c>
      <c r="AJ94" s="37">
        <v>34</v>
      </c>
      <c r="AK94" t="s">
        <v>547</v>
      </c>
      <c r="AL94" t="s">
        <v>548</v>
      </c>
    </row>
    <row r="95" spans="1:38" outlineLevel="1">
      <c r="A95" s="12" t="s">
        <v>177</v>
      </c>
      <c r="B95" s="20">
        <f t="shared" si="100"/>
        <v>19</v>
      </c>
      <c r="C95" s="14">
        <v>10</v>
      </c>
      <c r="D95" s="14">
        <v>2</v>
      </c>
      <c r="E95" s="14">
        <v>7</v>
      </c>
      <c r="F95" s="14"/>
      <c r="G95" s="14">
        <v>52</v>
      </c>
      <c r="H95" s="21">
        <v>44</v>
      </c>
      <c r="I95" s="31">
        <v>24</v>
      </c>
      <c r="J95" s="31">
        <v>13</v>
      </c>
      <c r="K95" s="31">
        <v>2</v>
      </c>
      <c r="L95" s="31">
        <v>9</v>
      </c>
      <c r="M95" s="31">
        <v>64</v>
      </c>
      <c r="N95" s="31">
        <v>49</v>
      </c>
      <c r="O95" s="31">
        <v>28</v>
      </c>
      <c r="P95" s="16">
        <f t="shared" si="92"/>
        <v>1.3061224489795917</v>
      </c>
      <c r="Q95" s="16">
        <f t="shared" si="90"/>
        <v>1.7083333333333333</v>
      </c>
      <c r="R95" s="18" t="s">
        <v>247</v>
      </c>
      <c r="S95" s="2" t="s">
        <v>193</v>
      </c>
      <c r="T95" s="39">
        <f t="shared" si="101"/>
        <v>12</v>
      </c>
      <c r="U95" s="29">
        <v>10</v>
      </c>
      <c r="V95" s="29">
        <v>0</v>
      </c>
      <c r="W95" s="29">
        <v>2</v>
      </c>
      <c r="X95" s="29">
        <v>45</v>
      </c>
      <c r="Y95" s="29">
        <v>18</v>
      </c>
      <c r="Z95" s="67">
        <f t="shared" si="102"/>
        <v>2.5</v>
      </c>
      <c r="AA95" s="29">
        <f t="shared" si="94"/>
        <v>12</v>
      </c>
      <c r="AB95" s="29">
        <f t="shared" si="95"/>
        <v>3</v>
      </c>
      <c r="AC95" s="29">
        <f t="shared" si="96"/>
        <v>2</v>
      </c>
      <c r="AD95" s="29">
        <f t="shared" si="97"/>
        <v>7</v>
      </c>
      <c r="AE95" s="29">
        <f t="shared" si="98"/>
        <v>19</v>
      </c>
      <c r="AF95" s="29">
        <f t="shared" si="99"/>
        <v>31</v>
      </c>
      <c r="AG95" s="67">
        <f t="shared" si="103"/>
        <v>0.91666666666666663</v>
      </c>
      <c r="AH95" s="2" t="str">
        <f t="shared" si="93"/>
        <v>Home</v>
      </c>
      <c r="AI95" s="38">
        <v>26</v>
      </c>
      <c r="AJ95" s="37">
        <v>26</v>
      </c>
      <c r="AK95" t="s">
        <v>546</v>
      </c>
    </row>
    <row r="96" spans="1:38" outlineLevel="1">
      <c r="A96" s="12" t="s">
        <v>178</v>
      </c>
      <c r="B96" s="20">
        <f t="shared" si="100"/>
        <v>14</v>
      </c>
      <c r="C96" s="14">
        <v>9</v>
      </c>
      <c r="D96" s="14">
        <v>1</v>
      </c>
      <c r="E96" s="14">
        <v>4</v>
      </c>
      <c r="F96" s="14"/>
      <c r="G96" s="14">
        <v>45</v>
      </c>
      <c r="H96" s="21">
        <v>25</v>
      </c>
      <c r="I96" s="31">
        <v>24</v>
      </c>
      <c r="J96" s="31">
        <v>17</v>
      </c>
      <c r="K96" s="31">
        <v>4</v>
      </c>
      <c r="L96" s="31">
        <v>3</v>
      </c>
      <c r="M96" s="31">
        <v>73</v>
      </c>
      <c r="N96" s="31">
        <v>33</v>
      </c>
      <c r="O96" s="31">
        <v>38</v>
      </c>
      <c r="P96" s="16">
        <f t="shared" si="92"/>
        <v>2.2121212121212119</v>
      </c>
      <c r="Q96" s="16">
        <f t="shared" si="90"/>
        <v>2.2916666666666665</v>
      </c>
      <c r="R96" s="18" t="s">
        <v>248</v>
      </c>
      <c r="S96" s="2" t="s">
        <v>193</v>
      </c>
      <c r="T96" s="39">
        <f t="shared" si="101"/>
        <v>12</v>
      </c>
      <c r="U96" s="29">
        <v>10</v>
      </c>
      <c r="V96" s="29">
        <v>1</v>
      </c>
      <c r="W96" s="29">
        <v>1</v>
      </c>
      <c r="X96" s="29">
        <v>52</v>
      </c>
      <c r="Y96" s="29">
        <v>20</v>
      </c>
      <c r="Z96" s="67">
        <f t="shared" si="102"/>
        <v>2.5833333333333335</v>
      </c>
      <c r="AA96" s="29">
        <f t="shared" si="94"/>
        <v>12</v>
      </c>
      <c r="AB96" s="29">
        <f t="shared" si="95"/>
        <v>7</v>
      </c>
      <c r="AC96" s="29">
        <f t="shared" si="96"/>
        <v>3</v>
      </c>
      <c r="AD96" s="29">
        <f t="shared" si="97"/>
        <v>2</v>
      </c>
      <c r="AE96" s="29">
        <f t="shared" si="98"/>
        <v>21</v>
      </c>
      <c r="AF96" s="29">
        <f t="shared" si="99"/>
        <v>13</v>
      </c>
      <c r="AG96" s="67">
        <f t="shared" si="103"/>
        <v>2</v>
      </c>
      <c r="AH96" s="2" t="str">
        <f t="shared" si="93"/>
        <v>Home</v>
      </c>
      <c r="AI96" s="38">
        <v>27</v>
      </c>
      <c r="AJ96" s="37">
        <v>27</v>
      </c>
      <c r="AK96" t="s">
        <v>545</v>
      </c>
      <c r="AL96" t="s">
        <v>546</v>
      </c>
    </row>
    <row r="97" spans="1:37" outlineLevel="1">
      <c r="A97" s="12" t="s">
        <v>179</v>
      </c>
      <c r="B97" s="20">
        <f t="shared" si="100"/>
        <v>17</v>
      </c>
      <c r="C97" s="14">
        <v>11</v>
      </c>
      <c r="D97" s="14">
        <v>2</v>
      </c>
      <c r="E97" s="14">
        <v>4</v>
      </c>
      <c r="F97" s="14"/>
      <c r="G97" s="14">
        <v>62</v>
      </c>
      <c r="H97" s="21">
        <v>38</v>
      </c>
      <c r="I97" s="31">
        <v>24</v>
      </c>
      <c r="J97" s="31">
        <v>19</v>
      </c>
      <c r="K97" s="31">
        <v>3</v>
      </c>
      <c r="L97" s="31">
        <v>2</v>
      </c>
      <c r="M97" s="31">
        <v>115</v>
      </c>
      <c r="N97" s="31">
        <v>31</v>
      </c>
      <c r="O97" s="31">
        <v>41</v>
      </c>
      <c r="P97" s="16">
        <f t="shared" si="92"/>
        <v>3.7096774193548385</v>
      </c>
      <c r="Q97" s="16">
        <f t="shared" si="90"/>
        <v>2.5</v>
      </c>
      <c r="R97" s="18" t="s">
        <v>248</v>
      </c>
      <c r="S97" s="2" t="s">
        <v>191</v>
      </c>
      <c r="T97" s="39">
        <f t="shared" si="101"/>
        <v>11</v>
      </c>
      <c r="U97" s="29">
        <v>9</v>
      </c>
      <c r="V97" s="29">
        <v>1</v>
      </c>
      <c r="W97" s="29">
        <v>1</v>
      </c>
      <c r="X97" s="29">
        <v>64</v>
      </c>
      <c r="Y97" s="29">
        <v>17</v>
      </c>
      <c r="Z97" s="67">
        <f t="shared" si="102"/>
        <v>2.5454545454545454</v>
      </c>
      <c r="AA97" s="29">
        <f t="shared" si="94"/>
        <v>13</v>
      </c>
      <c r="AB97" s="29">
        <f t="shared" si="95"/>
        <v>10</v>
      </c>
      <c r="AC97" s="29">
        <f t="shared" si="96"/>
        <v>2</v>
      </c>
      <c r="AD97" s="29">
        <f t="shared" si="97"/>
        <v>1</v>
      </c>
      <c r="AE97" s="29">
        <f t="shared" si="98"/>
        <v>51</v>
      </c>
      <c r="AF97" s="29">
        <f t="shared" si="99"/>
        <v>14</v>
      </c>
      <c r="AG97" s="67">
        <f t="shared" si="103"/>
        <v>2.4615384615384617</v>
      </c>
      <c r="AH97" s="2" t="str">
        <f t="shared" si="93"/>
        <v>Home</v>
      </c>
      <c r="AI97" s="38">
        <v>30</v>
      </c>
      <c r="AJ97" s="37">
        <v>30</v>
      </c>
      <c r="AK97" t="s">
        <v>545</v>
      </c>
    </row>
    <row r="98" spans="1:37" outlineLevel="1">
      <c r="A98" s="12" t="s">
        <v>180</v>
      </c>
      <c r="B98" s="20">
        <f t="shared" si="100"/>
        <v>11</v>
      </c>
      <c r="C98" s="14">
        <v>4</v>
      </c>
      <c r="D98" s="14">
        <v>1</v>
      </c>
      <c r="E98" s="14">
        <v>6</v>
      </c>
      <c r="F98" s="14"/>
      <c r="G98" s="14">
        <v>18</v>
      </c>
      <c r="H98" s="21">
        <v>25</v>
      </c>
      <c r="I98" s="31">
        <v>22</v>
      </c>
      <c r="J98" s="31">
        <v>17</v>
      </c>
      <c r="K98" s="31">
        <v>3</v>
      </c>
      <c r="L98" s="31">
        <v>2</v>
      </c>
      <c r="M98" s="31">
        <v>73</v>
      </c>
      <c r="N98" s="31">
        <v>22</v>
      </c>
      <c r="O98" s="31">
        <v>37</v>
      </c>
      <c r="P98" s="16">
        <f t="shared" si="92"/>
        <v>3.3181818181818183</v>
      </c>
      <c r="Q98" s="16">
        <f t="shared" si="90"/>
        <v>2.4545454545454546</v>
      </c>
      <c r="R98" s="18" t="s">
        <v>249</v>
      </c>
      <c r="S98" s="2" t="s">
        <v>191</v>
      </c>
      <c r="T98" s="39">
        <f t="shared" si="101"/>
        <v>11</v>
      </c>
      <c r="U98" s="29">
        <v>10</v>
      </c>
      <c r="V98" s="29">
        <v>0</v>
      </c>
      <c r="W98" s="29">
        <v>1</v>
      </c>
      <c r="X98" s="29">
        <v>49</v>
      </c>
      <c r="Y98" s="29">
        <v>9</v>
      </c>
      <c r="Z98" s="67">
        <f t="shared" si="102"/>
        <v>2.7272727272727271</v>
      </c>
      <c r="AA98" s="29">
        <f t="shared" si="94"/>
        <v>11</v>
      </c>
      <c r="AB98" s="29">
        <f t="shared" si="95"/>
        <v>7</v>
      </c>
      <c r="AC98" s="29">
        <f t="shared" si="96"/>
        <v>3</v>
      </c>
      <c r="AD98" s="29">
        <f t="shared" si="97"/>
        <v>1</v>
      </c>
      <c r="AE98" s="29">
        <f t="shared" si="98"/>
        <v>24</v>
      </c>
      <c r="AF98" s="29">
        <f t="shared" si="99"/>
        <v>13</v>
      </c>
      <c r="AG98" s="67">
        <f t="shared" si="103"/>
        <v>2.1818181818181817</v>
      </c>
      <c r="AH98" s="2" t="str">
        <f t="shared" si="93"/>
        <v>Home</v>
      </c>
      <c r="AI98" s="38">
        <v>24</v>
      </c>
      <c r="AJ98" s="37">
        <v>24</v>
      </c>
      <c r="AK98" t="s">
        <v>544</v>
      </c>
    </row>
    <row r="99" spans="1:37" ht="13.8" outlineLevel="1" thickBot="1">
      <c r="A99" s="13" t="s">
        <v>181</v>
      </c>
      <c r="B99" s="25">
        <f t="shared" si="100"/>
        <v>15</v>
      </c>
      <c r="C99" s="26">
        <v>7</v>
      </c>
      <c r="D99" s="26">
        <v>0</v>
      </c>
      <c r="E99" s="26">
        <v>8</v>
      </c>
      <c r="F99" s="26"/>
      <c r="G99" s="26">
        <v>34</v>
      </c>
      <c r="H99" s="27">
        <v>34</v>
      </c>
      <c r="I99" s="33">
        <v>22</v>
      </c>
      <c r="J99" s="33">
        <v>10</v>
      </c>
      <c r="K99" s="33">
        <v>6</v>
      </c>
      <c r="L99" s="33">
        <v>6</v>
      </c>
      <c r="M99" s="33">
        <v>43</v>
      </c>
      <c r="N99" s="33">
        <v>31</v>
      </c>
      <c r="O99" s="33">
        <v>26</v>
      </c>
      <c r="P99" s="17">
        <f t="shared" si="92"/>
        <v>1.3870967741935485</v>
      </c>
      <c r="Q99" s="17">
        <f t="shared" si="90"/>
        <v>1.6363636363636365</v>
      </c>
      <c r="R99" s="19" t="s">
        <v>330</v>
      </c>
      <c r="S99" s="4" t="s">
        <v>191</v>
      </c>
      <c r="T99" s="68">
        <f t="shared" si="101"/>
        <v>11</v>
      </c>
      <c r="U99" s="69">
        <v>5</v>
      </c>
      <c r="V99" s="69">
        <v>4</v>
      </c>
      <c r="W99" s="69">
        <v>2</v>
      </c>
      <c r="X99" s="69">
        <v>22</v>
      </c>
      <c r="Y99" s="69">
        <v>13</v>
      </c>
      <c r="Z99" s="70">
        <f t="shared" si="102"/>
        <v>1.7272727272727273</v>
      </c>
      <c r="AA99" s="69">
        <f t="shared" si="94"/>
        <v>11</v>
      </c>
      <c r="AB99" s="69">
        <f t="shared" si="95"/>
        <v>5</v>
      </c>
      <c r="AC99" s="69">
        <f t="shared" si="96"/>
        <v>2</v>
      </c>
      <c r="AD99" s="69">
        <f t="shared" si="97"/>
        <v>4</v>
      </c>
      <c r="AE99" s="69">
        <f t="shared" si="98"/>
        <v>21</v>
      </c>
      <c r="AF99" s="69">
        <f t="shared" si="99"/>
        <v>18</v>
      </c>
      <c r="AG99" s="70">
        <f t="shared" si="103"/>
        <v>1.5454545454545454</v>
      </c>
      <c r="AH99" s="4" t="str">
        <f t="shared" si="93"/>
        <v>Home</v>
      </c>
      <c r="AI99" s="71">
        <v>31</v>
      </c>
      <c r="AJ99" s="72">
        <v>31</v>
      </c>
      <c r="AK99" t="s">
        <v>543</v>
      </c>
    </row>
  </sheetData>
  <mergeCells count="6">
    <mergeCell ref="B2:H2"/>
    <mergeCell ref="I2:S2"/>
    <mergeCell ref="T2:Z2"/>
    <mergeCell ref="AA2:AG2"/>
    <mergeCell ref="A1:AJ1"/>
    <mergeCell ref="AI2:AJ2"/>
  </mergeCells>
  <phoneticPr fontId="0" type="noConversion"/>
  <conditionalFormatting sqref="P2:P65476">
    <cfRule type="cellIs" dxfId="6" priority="2" stopIfTrue="1" operator="lessThan">
      <formula>0</formula>
    </cfRule>
  </conditionalFormatting>
  <conditionalFormatting sqref="Q4:Q99">
    <cfRule type="cellIs" dxfId="5" priority="1" stopIfTrue="1" operator="lessThan">
      <formula>1</formula>
    </cfRule>
  </conditionalFormatting>
  <conditionalFormatting sqref="Z4:Z99">
    <cfRule type="cellIs" dxfId="4" priority="7" stopIfTrue="1" operator="lessThan">
      <formula>1</formula>
    </cfRule>
  </conditionalFormatting>
  <conditionalFormatting sqref="AG4:AG99">
    <cfRule type="cellIs" dxfId="3" priority="6" stopIfTrue="1" operator="lessThan">
      <formula>1</formula>
    </cfRule>
  </conditionalFormatting>
  <conditionalFormatting sqref="AH1:AH1048576">
    <cfRule type="containsText" dxfId="2" priority="3" operator="containsText" text="Same">
      <formula>NOT(ISERROR(SEARCH("Same",AH1)))</formula>
    </cfRule>
    <cfRule type="containsText" dxfId="1" priority="4" operator="containsText" text="Away">
      <formula>NOT(ISERROR(SEARCH("Away",AH1)))</formula>
    </cfRule>
    <cfRule type="containsText" dxfId="0" priority="5" operator="containsText" text="Home">
      <formula>NOT(ISERROR(SEARCH("Home",AH1)))</formula>
    </cfRule>
  </conditionalFormatting>
  <printOptions horizontalCentered="1" verticalCentered="1"/>
  <pageMargins left="0" right="0" top="0" bottom="0" header="0" footer="0"/>
  <pageSetup paperSize="9" scale="72" orientation="portrait" r:id="rId1"/>
  <headerFooter alignWithMargins="0"/>
  <ignoredErrors>
    <ignoredError sqref="R62:R97 R33:R55 R12:R30 R6:R10" twoDigitTextYear="1"/>
    <ignoredError sqref="Q17 Q64" formula="1"/>
  </ignoredErrors>
  <legacyDrawing r:id="rId2"/>
  <webPublishItems count="3">
    <webPublishItem id="1281" divId="Timeline_1281" sourceType="sheet" destinationFile="C:\Richard\e &amp; e history\eefconline\HClubRecords-Byseason.mht"/>
    <webPublishItem id="2679" divId="Timeline_2679" sourceType="printArea" destinationFile="C:\Richard\e &amp; e history\eefconline\HClubRecords-Byseason.mht"/>
    <webPublishItem id="13484" divId="Timeline_13484" sourceType="range" sourceRef="A1:AJ99" destinationFile="C:\Users\Richard\Documents\e &amp; e history\eefconline\HClubRecords-Byseason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5"/>
  <sheetViews>
    <sheetView zoomScale="98" workbookViewId="0">
      <selection sqref="A1:H1"/>
    </sheetView>
  </sheetViews>
  <sheetFormatPr defaultRowHeight="13.2"/>
  <cols>
    <col min="1" max="1" width="17.44140625" bestFit="1" customWidth="1"/>
    <col min="2" max="2" width="16.6640625" bestFit="1" customWidth="1"/>
    <col min="3" max="3" width="16.5546875" customWidth="1"/>
    <col min="4" max="4" width="21.6640625" customWidth="1"/>
    <col min="5" max="5" width="17.6640625" bestFit="1" customWidth="1"/>
    <col min="6" max="6" width="28" bestFit="1" customWidth="1"/>
    <col min="7" max="7" width="19.88671875" customWidth="1"/>
    <col min="8" max="8" width="21.5546875" bestFit="1" customWidth="1"/>
  </cols>
  <sheetData>
    <row r="1" spans="1:8" ht="21.6" thickBot="1">
      <c r="A1" s="90" t="s">
        <v>296</v>
      </c>
      <c r="B1" s="91"/>
      <c r="C1" s="91"/>
      <c r="D1" s="91"/>
      <c r="E1" s="91"/>
      <c r="F1" s="91"/>
      <c r="G1" s="91"/>
      <c r="H1" s="92"/>
    </row>
    <row r="2" spans="1:8" ht="16.2" thickBot="1">
      <c r="A2" s="95" t="s">
        <v>0</v>
      </c>
      <c r="B2" s="96"/>
      <c r="C2" s="95" t="s">
        <v>1</v>
      </c>
      <c r="D2" s="96"/>
      <c r="E2" s="95" t="s">
        <v>2</v>
      </c>
      <c r="F2" s="96"/>
      <c r="G2" s="95" t="s">
        <v>3</v>
      </c>
      <c r="H2" s="96"/>
    </row>
    <row r="3" spans="1:8">
      <c r="A3" s="1" t="s">
        <v>481</v>
      </c>
      <c r="B3" s="37" t="s">
        <v>482</v>
      </c>
      <c r="C3" s="36" t="s">
        <v>509</v>
      </c>
      <c r="D3" s="37" t="s">
        <v>510</v>
      </c>
      <c r="E3" s="75" t="s">
        <v>598</v>
      </c>
      <c r="F3" s="37" t="s">
        <v>599</v>
      </c>
      <c r="G3" s="36" t="s">
        <v>494</v>
      </c>
      <c r="H3" s="37" t="s">
        <v>483</v>
      </c>
    </row>
    <row r="4" spans="1:8">
      <c r="A4" s="36" t="s">
        <v>496</v>
      </c>
      <c r="B4" s="37" t="s">
        <v>439</v>
      </c>
      <c r="C4" s="36" t="s">
        <v>508</v>
      </c>
      <c r="D4" s="37" t="s">
        <v>439</v>
      </c>
      <c r="E4" s="75" t="s">
        <v>596</v>
      </c>
      <c r="F4" s="37" t="s">
        <v>529</v>
      </c>
      <c r="G4" s="36" t="s">
        <v>493</v>
      </c>
      <c r="H4" s="37" t="s">
        <v>373</v>
      </c>
    </row>
    <row r="5" spans="1:8">
      <c r="A5" s="1" t="s">
        <v>443</v>
      </c>
      <c r="B5" s="2" t="s">
        <v>364</v>
      </c>
      <c r="C5" s="36" t="s">
        <v>436</v>
      </c>
      <c r="D5" s="2" t="s">
        <v>385</v>
      </c>
      <c r="E5" s="36" t="s">
        <v>528</v>
      </c>
      <c r="F5" s="37" t="s">
        <v>597</v>
      </c>
      <c r="G5" s="36" t="s">
        <v>495</v>
      </c>
      <c r="H5" s="37" t="s">
        <v>441</v>
      </c>
    </row>
    <row r="6" spans="1:8">
      <c r="A6" s="1" t="s">
        <v>359</v>
      </c>
      <c r="B6" s="2" t="s">
        <v>4</v>
      </c>
      <c r="C6" s="36" t="s">
        <v>384</v>
      </c>
      <c r="D6" s="2" t="s">
        <v>364</v>
      </c>
      <c r="E6" s="36" t="s">
        <v>525</v>
      </c>
      <c r="F6" s="37" t="s">
        <v>523</v>
      </c>
      <c r="G6" s="36" t="s">
        <v>440</v>
      </c>
      <c r="H6" s="2" t="s">
        <v>373</v>
      </c>
    </row>
    <row r="7" spans="1:8">
      <c r="A7" s="7" t="s">
        <v>15</v>
      </c>
      <c r="B7" s="2" t="s">
        <v>12</v>
      </c>
      <c r="C7" s="36" t="s">
        <v>378</v>
      </c>
      <c r="D7" s="37" t="s">
        <v>379</v>
      </c>
      <c r="E7" s="36" t="s">
        <v>520</v>
      </c>
      <c r="F7" s="37" t="s">
        <v>519</v>
      </c>
      <c r="G7" s="1" t="s">
        <v>372</v>
      </c>
      <c r="H7" s="2" t="s">
        <v>312</v>
      </c>
    </row>
    <row r="8" spans="1:8">
      <c r="A8" s="7" t="s">
        <v>332</v>
      </c>
      <c r="B8" s="2" t="s">
        <v>14</v>
      </c>
      <c r="C8" s="36" t="s">
        <v>377</v>
      </c>
      <c r="D8" s="2" t="s">
        <v>371</v>
      </c>
      <c r="E8" s="36" t="s">
        <v>514</v>
      </c>
      <c r="F8" s="37" t="s">
        <v>513</v>
      </c>
      <c r="G8" s="1" t="s">
        <v>311</v>
      </c>
      <c r="H8" s="2" t="s">
        <v>4</v>
      </c>
    </row>
    <row r="9" spans="1:8">
      <c r="A9" s="1" t="s">
        <v>348</v>
      </c>
      <c r="B9" s="2" t="s">
        <v>16</v>
      </c>
      <c r="C9" s="36" t="s">
        <v>497</v>
      </c>
      <c r="D9" s="2" t="s">
        <v>362</v>
      </c>
      <c r="E9" s="36" t="s">
        <v>512</v>
      </c>
      <c r="F9" s="37" t="s">
        <v>507</v>
      </c>
      <c r="G9" s="1" t="s">
        <v>13</v>
      </c>
      <c r="H9" s="2" t="s">
        <v>12</v>
      </c>
    </row>
    <row r="10" spans="1:8">
      <c r="A10" s="1" t="s">
        <v>336</v>
      </c>
      <c r="B10" s="2" t="s">
        <v>18</v>
      </c>
      <c r="C10" s="1" t="s">
        <v>360</v>
      </c>
      <c r="D10" s="2" t="s">
        <v>363</v>
      </c>
      <c r="E10" s="74" t="s">
        <v>506</v>
      </c>
      <c r="F10" s="38" t="s">
        <v>501</v>
      </c>
      <c r="G10" s="7" t="s">
        <v>298</v>
      </c>
      <c r="H10" s="2" t="s">
        <v>14</v>
      </c>
    </row>
    <row r="11" spans="1:8">
      <c r="A11" s="1" t="s">
        <v>347</v>
      </c>
      <c r="B11" s="2" t="s">
        <v>19</v>
      </c>
      <c r="C11" s="1" t="s">
        <v>333</v>
      </c>
      <c r="D11" s="2" t="s">
        <v>5</v>
      </c>
      <c r="E11" t="s">
        <v>499</v>
      </c>
      <c r="F11" t="s">
        <v>500</v>
      </c>
      <c r="G11" s="7" t="s">
        <v>340</v>
      </c>
      <c r="H11" s="2" t="s">
        <v>17</v>
      </c>
    </row>
    <row r="12" spans="1:8">
      <c r="A12" s="1" t="s">
        <v>346</v>
      </c>
      <c r="B12" s="2" t="s">
        <v>20</v>
      </c>
      <c r="C12" s="1" t="s">
        <v>313</v>
      </c>
      <c r="D12" s="2" t="s">
        <v>11</v>
      </c>
      <c r="E12" s="38" t="s">
        <v>498</v>
      </c>
      <c r="F12" s="38" t="s">
        <v>490</v>
      </c>
      <c r="G12" s="1" t="s">
        <v>354</v>
      </c>
      <c r="H12" s="2" t="s">
        <v>18</v>
      </c>
    </row>
    <row r="13" spans="1:8">
      <c r="A13" s="1" t="s">
        <v>341</v>
      </c>
      <c r="B13" s="2" t="s">
        <v>19</v>
      </c>
      <c r="C13" s="1" t="s">
        <v>350</v>
      </c>
      <c r="D13" s="2" t="s">
        <v>351</v>
      </c>
      <c r="E13" s="36" t="s">
        <v>489</v>
      </c>
      <c r="F13" s="37" t="s">
        <v>487</v>
      </c>
      <c r="G13" s="1" t="s">
        <v>353</v>
      </c>
      <c r="H13" s="2" t="s">
        <v>5</v>
      </c>
    </row>
    <row r="14" spans="1:8">
      <c r="A14" s="1" t="s">
        <v>339</v>
      </c>
      <c r="B14" s="2" t="s">
        <v>21</v>
      </c>
      <c r="C14" s="1" t="s">
        <v>349</v>
      </c>
      <c r="D14" s="2" t="s">
        <v>48</v>
      </c>
      <c r="E14" s="36" t="s">
        <v>491</v>
      </c>
      <c r="F14" s="37" t="s">
        <v>478</v>
      </c>
      <c r="G14" s="1" t="s">
        <v>352</v>
      </c>
      <c r="H14" s="2" t="s">
        <v>338</v>
      </c>
    </row>
    <row r="15" spans="1:8">
      <c r="A15" s="1" t="s">
        <v>335</v>
      </c>
      <c r="B15" s="2" t="s">
        <v>22</v>
      </c>
      <c r="C15" s="1" t="s">
        <v>32</v>
      </c>
      <c r="D15" s="2" t="s">
        <v>23</v>
      </c>
      <c r="E15" s="36" t="s">
        <v>476</v>
      </c>
      <c r="F15" s="37" t="s">
        <v>472</v>
      </c>
      <c r="G15" s="7" t="s">
        <v>38</v>
      </c>
      <c r="H15" s="2" t="s">
        <v>23</v>
      </c>
    </row>
    <row r="16" spans="1:8">
      <c r="A16" s="1" t="s">
        <v>31</v>
      </c>
      <c r="B16" s="2" t="s">
        <v>23</v>
      </c>
      <c r="C16" s="1" t="s">
        <v>50</v>
      </c>
      <c r="D16" s="2" t="s">
        <v>28</v>
      </c>
      <c r="E16" s="36" t="s">
        <v>492</v>
      </c>
      <c r="F16" s="2" t="s">
        <v>465</v>
      </c>
      <c r="G16" s="7" t="s">
        <v>271</v>
      </c>
      <c r="H16" s="2" t="s">
        <v>272</v>
      </c>
    </row>
    <row r="17" spans="1:8">
      <c r="A17" s="1" t="s">
        <v>41</v>
      </c>
      <c r="B17" s="2" t="s">
        <v>30</v>
      </c>
      <c r="C17" s="1" t="s">
        <v>66</v>
      </c>
      <c r="D17" s="2" t="s">
        <v>29</v>
      </c>
      <c r="E17" s="1" t="s">
        <v>468</v>
      </c>
      <c r="F17" s="2" t="s">
        <v>445</v>
      </c>
      <c r="G17" s="6">
        <v>25051</v>
      </c>
      <c r="H17" s="2" t="s">
        <v>467</v>
      </c>
    </row>
    <row r="18" spans="1:8">
      <c r="A18" s="1" t="s">
        <v>60</v>
      </c>
      <c r="B18" s="2" t="s">
        <v>44</v>
      </c>
      <c r="C18" s="1" t="s">
        <v>79</v>
      </c>
      <c r="D18" s="2" t="s">
        <v>74</v>
      </c>
      <c r="E18" s="1" t="s">
        <v>444</v>
      </c>
      <c r="F18" s="2" t="s">
        <v>345</v>
      </c>
      <c r="G18" s="7" t="s">
        <v>466</v>
      </c>
      <c r="H18" s="2" t="s">
        <v>287</v>
      </c>
    </row>
    <row r="19" spans="1:8">
      <c r="A19" s="1" t="s">
        <v>73</v>
      </c>
      <c r="B19" s="2" t="s">
        <v>59</v>
      </c>
      <c r="C19" s="1" t="s">
        <v>83</v>
      </c>
      <c r="D19" s="2" t="s">
        <v>80</v>
      </c>
      <c r="E19" s="1" t="s">
        <v>342</v>
      </c>
      <c r="F19" s="2" t="s">
        <v>343</v>
      </c>
      <c r="G19" s="7" t="s">
        <v>355</v>
      </c>
      <c r="H19" s="2" t="s">
        <v>23</v>
      </c>
    </row>
    <row r="20" spans="1:8">
      <c r="A20" s="5" t="s">
        <v>77</v>
      </c>
      <c r="B20" s="2" t="s">
        <v>44</v>
      </c>
      <c r="C20" s="1" t="s">
        <v>84</v>
      </c>
      <c r="D20" s="2" t="s">
        <v>82</v>
      </c>
      <c r="E20" s="1" t="s">
        <v>334</v>
      </c>
      <c r="F20" s="2" t="s">
        <v>344</v>
      </c>
      <c r="G20" s="7" t="s">
        <v>316</v>
      </c>
      <c r="H20" s="2" t="s">
        <v>52</v>
      </c>
    </row>
    <row r="21" spans="1:8">
      <c r="A21" s="6" t="s">
        <v>92</v>
      </c>
      <c r="B21" s="2" t="s">
        <v>78</v>
      </c>
      <c r="C21" s="1" t="s">
        <v>93</v>
      </c>
      <c r="D21" s="2" t="s">
        <v>85</v>
      </c>
      <c r="E21" s="1" t="s">
        <v>328</v>
      </c>
      <c r="F21" s="2" t="s">
        <v>253</v>
      </c>
      <c r="G21" s="7" t="s">
        <v>55</v>
      </c>
      <c r="H21" s="2" t="s">
        <v>57</v>
      </c>
    </row>
    <row r="22" spans="1:8">
      <c r="A22" s="1" t="s">
        <v>250</v>
      </c>
      <c r="B22" s="2" t="s">
        <v>97</v>
      </c>
      <c r="C22" s="1" t="s">
        <v>257</v>
      </c>
      <c r="D22" s="2" t="s">
        <v>94</v>
      </c>
      <c r="E22" s="1" t="s">
        <v>252</v>
      </c>
      <c r="F22" s="2" t="s">
        <v>6</v>
      </c>
      <c r="G22" s="1" t="s">
        <v>62</v>
      </c>
      <c r="H22" s="2" t="s">
        <v>61</v>
      </c>
    </row>
    <row r="23" spans="1:8">
      <c r="A23" s="1" t="s">
        <v>299</v>
      </c>
      <c r="B23" s="2" t="s">
        <v>301</v>
      </c>
      <c r="C23" s="5" t="s">
        <v>270</v>
      </c>
      <c r="D23" s="2" t="s">
        <v>314</v>
      </c>
      <c r="E23" s="1" t="s">
        <v>36</v>
      </c>
      <c r="F23" s="2" t="s">
        <v>7</v>
      </c>
      <c r="G23" s="1" t="s">
        <v>90</v>
      </c>
      <c r="H23" s="2" t="s">
        <v>56</v>
      </c>
    </row>
    <row r="24" spans="1:8">
      <c r="A24" s="1" t="s">
        <v>300</v>
      </c>
      <c r="B24" s="2" t="s">
        <v>254</v>
      </c>
      <c r="C24" s="1" t="s">
        <v>278</v>
      </c>
      <c r="D24" s="2" t="s">
        <v>265</v>
      </c>
      <c r="E24" s="1" t="s">
        <v>35</v>
      </c>
      <c r="F24" s="2" t="s">
        <v>8</v>
      </c>
      <c r="G24" s="1" t="s">
        <v>93</v>
      </c>
      <c r="H24" s="2" t="s">
        <v>91</v>
      </c>
    </row>
    <row r="25" spans="1:8">
      <c r="A25" s="1" t="s">
        <v>266</v>
      </c>
      <c r="B25" s="2" t="s">
        <v>322</v>
      </c>
      <c r="C25" s="1" t="s">
        <v>285</v>
      </c>
      <c r="D25" s="2" t="s">
        <v>286</v>
      </c>
      <c r="E25" s="1" t="s">
        <v>310</v>
      </c>
      <c r="F25" s="2" t="s">
        <v>9</v>
      </c>
      <c r="G25" s="1" t="s">
        <v>315</v>
      </c>
      <c r="H25" s="2" t="s">
        <v>96</v>
      </c>
    </row>
    <row r="26" spans="1:8">
      <c r="A26" s="1" t="s">
        <v>268</v>
      </c>
      <c r="B26" s="2" t="s">
        <v>258</v>
      </c>
      <c r="C26" s="1" t="s">
        <v>318</v>
      </c>
      <c r="D26" s="2" t="s">
        <v>261</v>
      </c>
      <c r="E26" s="1" t="s">
        <v>34</v>
      </c>
      <c r="F26" s="2" t="s">
        <v>7</v>
      </c>
      <c r="G26" s="7" t="s">
        <v>283</v>
      </c>
      <c r="H26" s="2" t="s">
        <v>259</v>
      </c>
    </row>
    <row r="27" spans="1:8">
      <c r="A27" s="1" t="s">
        <v>273</v>
      </c>
      <c r="B27" s="2" t="s">
        <v>323</v>
      </c>
      <c r="C27" s="24" t="s">
        <v>319</v>
      </c>
      <c r="D27" s="2" t="s">
        <v>375</v>
      </c>
      <c r="E27" s="1" t="s">
        <v>308</v>
      </c>
      <c r="F27" s="2" t="s">
        <v>10</v>
      </c>
      <c r="G27" s="1" t="s">
        <v>276</v>
      </c>
      <c r="H27" s="2" t="s">
        <v>267</v>
      </c>
    </row>
    <row r="28" spans="1:8">
      <c r="A28" s="1" t="s">
        <v>320</v>
      </c>
      <c r="B28" s="2" t="s">
        <v>324</v>
      </c>
      <c r="C28" s="36" t="s">
        <v>438</v>
      </c>
      <c r="D28" s="37" t="s">
        <v>437</v>
      </c>
      <c r="E28" s="1" t="s">
        <v>309</v>
      </c>
      <c r="F28" s="2" t="s">
        <v>24</v>
      </c>
      <c r="G28" s="1" t="s">
        <v>277</v>
      </c>
      <c r="H28" s="2" t="s">
        <v>275</v>
      </c>
    </row>
    <row r="29" spans="1:8">
      <c r="A29" s="1" t="s">
        <v>329</v>
      </c>
      <c r="B29" s="2" t="s">
        <v>291</v>
      </c>
      <c r="C29" s="1"/>
      <c r="D29" s="2"/>
      <c r="E29" s="1" t="s">
        <v>33</v>
      </c>
      <c r="F29" s="2" t="s">
        <v>23</v>
      </c>
      <c r="G29" s="1" t="s">
        <v>279</v>
      </c>
      <c r="H29" s="2" t="s">
        <v>260</v>
      </c>
    </row>
    <row r="30" spans="1:8">
      <c r="A30" s="28" t="s">
        <v>331</v>
      </c>
      <c r="B30" s="2" t="s">
        <v>337</v>
      </c>
      <c r="C30" s="1"/>
      <c r="D30" s="2"/>
      <c r="E30" s="1" t="s">
        <v>26</v>
      </c>
      <c r="F30" s="2" t="s">
        <v>25</v>
      </c>
      <c r="G30" s="1" t="s">
        <v>280</v>
      </c>
      <c r="H30" s="2" t="s">
        <v>281</v>
      </c>
    </row>
    <row r="31" spans="1:8">
      <c r="A31" s="28"/>
      <c r="B31" s="2"/>
      <c r="C31" s="1"/>
      <c r="D31" s="2"/>
      <c r="E31" s="1" t="s">
        <v>37</v>
      </c>
      <c r="F31" s="2" t="s">
        <v>23</v>
      </c>
      <c r="G31" s="1" t="s">
        <v>282</v>
      </c>
      <c r="H31" s="2" t="s">
        <v>297</v>
      </c>
    </row>
    <row r="32" spans="1:8">
      <c r="A32" s="1"/>
      <c r="B32" s="2"/>
      <c r="C32" s="1"/>
      <c r="D32" s="2"/>
      <c r="E32" s="1" t="s">
        <v>39</v>
      </c>
      <c r="F32" s="2" t="s">
        <v>27</v>
      </c>
      <c r="G32" s="1" t="s">
        <v>288</v>
      </c>
      <c r="H32" s="2" t="s">
        <v>284</v>
      </c>
    </row>
    <row r="33" spans="1:8">
      <c r="A33" s="1"/>
      <c r="B33" s="2"/>
      <c r="C33" s="1"/>
      <c r="D33" s="2"/>
      <c r="E33" s="1" t="s">
        <v>43</v>
      </c>
      <c r="F33" s="2" t="s">
        <v>40</v>
      </c>
      <c r="G33" s="1" t="s">
        <v>290</v>
      </c>
      <c r="H33" s="2" t="s">
        <v>327</v>
      </c>
    </row>
    <row r="34" spans="1:8">
      <c r="A34" s="1"/>
      <c r="B34" s="2"/>
      <c r="C34" s="1"/>
      <c r="D34" s="2"/>
      <c r="E34" s="1" t="s">
        <v>45</v>
      </c>
      <c r="F34" s="2" t="s">
        <v>42</v>
      </c>
      <c r="G34" s="1" t="s">
        <v>292</v>
      </c>
      <c r="H34" s="2" t="s">
        <v>289</v>
      </c>
    </row>
    <row r="35" spans="1:8">
      <c r="A35" s="1"/>
      <c r="B35" s="2"/>
      <c r="C35" s="1"/>
      <c r="D35" s="2"/>
      <c r="E35" s="1" t="s">
        <v>46</v>
      </c>
      <c r="F35" s="2" t="s">
        <v>47</v>
      </c>
      <c r="G35" s="1" t="s">
        <v>294</v>
      </c>
      <c r="H35" s="2" t="s">
        <v>293</v>
      </c>
    </row>
    <row r="36" spans="1:8">
      <c r="A36" s="1"/>
      <c r="B36" s="2"/>
      <c r="C36" s="1"/>
      <c r="D36" s="2"/>
      <c r="E36" s="1" t="s">
        <v>51</v>
      </c>
      <c r="F36" s="2" t="s">
        <v>49</v>
      </c>
      <c r="G36" s="1" t="s">
        <v>321</v>
      </c>
      <c r="H36" s="2" t="s">
        <v>325</v>
      </c>
    </row>
    <row r="37" spans="1:8">
      <c r="A37" s="1"/>
      <c r="B37" s="2"/>
      <c r="C37" s="1"/>
      <c r="D37" s="2"/>
      <c r="E37" s="1" t="s">
        <v>307</v>
      </c>
      <c r="F37" s="2" t="s">
        <v>53</v>
      </c>
      <c r="G37" s="1"/>
      <c r="H37" s="2"/>
    </row>
    <row r="38" spans="1:8">
      <c r="A38" s="1"/>
      <c r="C38" s="1"/>
      <c r="D38" s="2"/>
      <c r="E38" s="1" t="s">
        <v>58</v>
      </c>
      <c r="F38" s="2" t="s">
        <v>54</v>
      </c>
      <c r="H38" s="2"/>
    </row>
    <row r="39" spans="1:8">
      <c r="A39" s="1"/>
      <c r="C39" s="1"/>
      <c r="D39" s="2"/>
      <c r="E39" s="1" t="s">
        <v>63</v>
      </c>
      <c r="F39" s="2" t="s">
        <v>64</v>
      </c>
      <c r="H39" s="2"/>
    </row>
    <row r="40" spans="1:8">
      <c r="A40" s="1"/>
      <c r="C40" s="1"/>
      <c r="D40" s="2"/>
      <c r="E40" s="1" t="s">
        <v>306</v>
      </c>
      <c r="F40" s="2" t="s">
        <v>65</v>
      </c>
      <c r="H40" s="2"/>
    </row>
    <row r="41" spans="1:8">
      <c r="A41" s="1"/>
      <c r="C41" s="1"/>
      <c r="D41" s="2"/>
      <c r="E41" s="1" t="s">
        <v>305</v>
      </c>
      <c r="F41" s="23" t="s">
        <v>67</v>
      </c>
      <c r="H41" s="2"/>
    </row>
    <row r="42" spans="1:8">
      <c r="A42" s="1"/>
      <c r="C42" s="1"/>
      <c r="D42" s="2"/>
      <c r="E42" s="1" t="s">
        <v>69</v>
      </c>
      <c r="F42" s="2" t="s">
        <v>68</v>
      </c>
      <c r="H42" s="2"/>
    </row>
    <row r="43" spans="1:8">
      <c r="A43" s="1"/>
      <c r="C43" s="1"/>
      <c r="D43" s="2"/>
      <c r="E43" s="1" t="s">
        <v>71</v>
      </c>
      <c r="F43" s="2" t="s">
        <v>70</v>
      </c>
      <c r="H43" s="2"/>
    </row>
    <row r="44" spans="1:8">
      <c r="A44" s="1"/>
      <c r="C44" s="1"/>
      <c r="E44" s="1" t="s">
        <v>75</v>
      </c>
      <c r="F44" s="2" t="s">
        <v>72</v>
      </c>
      <c r="H44" s="2"/>
    </row>
    <row r="45" spans="1:8">
      <c r="A45" s="1"/>
      <c r="B45" s="2"/>
      <c r="C45" s="1"/>
      <c r="D45" s="2"/>
      <c r="E45" s="1" t="s">
        <v>81</v>
      </c>
      <c r="F45" s="2" t="s">
        <v>76</v>
      </c>
      <c r="H45" s="2"/>
    </row>
    <row r="46" spans="1:8">
      <c r="A46" s="1"/>
      <c r="B46" s="2"/>
      <c r="C46" s="1"/>
      <c r="D46" s="2"/>
      <c r="E46" s="1" t="s">
        <v>86</v>
      </c>
      <c r="F46" s="2" t="s">
        <v>64</v>
      </c>
      <c r="H46" s="2"/>
    </row>
    <row r="47" spans="1:8">
      <c r="A47" s="1"/>
      <c r="B47" s="2"/>
      <c r="C47" s="1"/>
      <c r="D47" s="2"/>
      <c r="E47" s="1" t="s">
        <v>89</v>
      </c>
      <c r="F47" s="2" t="s">
        <v>87</v>
      </c>
      <c r="H47" s="2"/>
    </row>
    <row r="48" spans="1:8">
      <c r="A48" s="1"/>
      <c r="B48" s="2"/>
      <c r="C48" s="1"/>
      <c r="D48" s="2"/>
      <c r="E48" s="1" t="s">
        <v>95</v>
      </c>
      <c r="F48" s="2" t="s">
        <v>88</v>
      </c>
      <c r="H48" s="2"/>
    </row>
    <row r="49" spans="1:8">
      <c r="A49" s="1"/>
      <c r="B49" s="2"/>
      <c r="C49" s="1"/>
      <c r="D49" s="2"/>
      <c r="E49" s="64" t="s">
        <v>251</v>
      </c>
      <c r="F49" s="21"/>
      <c r="H49" s="2"/>
    </row>
    <row r="50" spans="1:8">
      <c r="A50" s="1"/>
      <c r="B50" s="2"/>
      <c r="C50" s="1"/>
      <c r="D50" s="2"/>
      <c r="E50" s="64" t="s">
        <v>326</v>
      </c>
      <c r="F50" s="21"/>
      <c r="G50" s="1"/>
      <c r="H50" s="2"/>
    </row>
    <row r="51" spans="1:8">
      <c r="A51" s="1"/>
      <c r="B51" s="2"/>
      <c r="C51" s="1"/>
      <c r="D51" s="2"/>
      <c r="E51" s="1" t="s">
        <v>255</v>
      </c>
      <c r="F51" s="2" t="s">
        <v>256</v>
      </c>
      <c r="G51" s="1"/>
      <c r="H51" s="2"/>
    </row>
    <row r="52" spans="1:8">
      <c r="A52" s="1"/>
      <c r="B52" s="2"/>
      <c r="C52" s="1"/>
      <c r="D52" s="2"/>
      <c r="E52" s="36" t="s">
        <v>380</v>
      </c>
      <c r="F52" s="2" t="s">
        <v>303</v>
      </c>
      <c r="G52" s="1"/>
      <c r="H52" s="2"/>
    </row>
    <row r="53" spans="1:8">
      <c r="A53" s="1"/>
      <c r="B53" s="2"/>
      <c r="C53" s="1"/>
      <c r="D53" s="2"/>
      <c r="E53" s="1" t="s">
        <v>302</v>
      </c>
      <c r="F53" s="2" t="s">
        <v>304</v>
      </c>
      <c r="G53" s="1"/>
      <c r="H53" s="2"/>
    </row>
    <row r="54" spans="1:8">
      <c r="A54" s="1"/>
      <c r="B54" s="2"/>
      <c r="C54" s="1"/>
      <c r="D54" s="2"/>
      <c r="E54" s="1" t="s">
        <v>263</v>
      </c>
      <c r="F54" s="2" t="s">
        <v>264</v>
      </c>
      <c r="G54" s="1"/>
      <c r="H54" s="2"/>
    </row>
    <row r="55" spans="1:8" ht="13.8" thickBot="1">
      <c r="A55" s="3"/>
      <c r="B55" s="22"/>
      <c r="C55" s="3"/>
      <c r="D55" s="22"/>
      <c r="E55" s="3" t="s">
        <v>274</v>
      </c>
      <c r="F55" s="4" t="s">
        <v>269</v>
      </c>
      <c r="G55" s="22"/>
      <c r="H55" s="4"/>
    </row>
  </sheetData>
  <mergeCells count="5">
    <mergeCell ref="A1:H1"/>
    <mergeCell ref="A2:B2"/>
    <mergeCell ref="C2:D2"/>
    <mergeCell ref="E2:F2"/>
    <mergeCell ref="G2:H2"/>
  </mergeCells>
  <phoneticPr fontId="0" type="noConversion"/>
  <printOptions horizontalCentered="1" verticalCentered="1"/>
  <pageMargins left="0" right="0" top="0.39370078740157483" bottom="0.39370078740157483" header="0" footer="0"/>
  <pageSetup paperSize="9" scale="98" orientation="landscape" r:id="rId1"/>
  <headerFooter alignWithMargins="0"/>
  <legacyDrawing r:id="rId2"/>
  <webPublishItems count="1">
    <webPublishItem id="1728" divId="Timeline_1728" sourceType="sheet" destinationFile="C:\Users\Richard\Documents\e &amp; e history\eefconline\HClubRecords-Officials.mh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2"/>
  <sheetViews>
    <sheetView workbookViewId="0">
      <selection sqref="A1:L1"/>
    </sheetView>
  </sheetViews>
  <sheetFormatPr defaultRowHeight="13.2" outlineLevelRow="1"/>
  <cols>
    <col min="1" max="1" width="21.77734375" customWidth="1"/>
    <col min="2" max="2" width="19" customWidth="1"/>
    <col min="3" max="10" width="10.109375" customWidth="1"/>
    <col min="11" max="11" width="12.109375" bestFit="1" customWidth="1"/>
    <col min="12" max="12" width="9.6640625" customWidth="1"/>
  </cols>
  <sheetData>
    <row r="1" spans="1:12" ht="13.8" thickBot="1">
      <c r="A1" s="104" t="s">
        <v>527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12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2" ht="13.8" thickBot="1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2" ht="15">
      <c r="A6" s="97" t="s">
        <v>534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1:12" ht="15.6" thickBot="1">
      <c r="A7" s="100" t="s">
        <v>600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1:12" ht="6" customHeight="1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</row>
    <row r="9" spans="1:12" ht="15">
      <c r="A9" s="52"/>
      <c r="B9" s="50"/>
      <c r="C9" s="53" t="s">
        <v>395</v>
      </c>
      <c r="D9" s="53" t="s">
        <v>396</v>
      </c>
      <c r="E9" s="53" t="s">
        <v>397</v>
      </c>
      <c r="F9" s="53" t="s">
        <v>398</v>
      </c>
      <c r="G9" s="53" t="s">
        <v>402</v>
      </c>
      <c r="H9" s="55" t="s">
        <v>399</v>
      </c>
      <c r="I9" s="55" t="s">
        <v>400</v>
      </c>
      <c r="J9" s="55" t="s">
        <v>401</v>
      </c>
      <c r="K9" s="53" t="s">
        <v>446</v>
      </c>
      <c r="L9" s="54"/>
    </row>
    <row r="10" spans="1:12" ht="17.399999999999999">
      <c r="A10" s="44"/>
      <c r="B10" s="51" t="s">
        <v>390</v>
      </c>
      <c r="C10" s="57">
        <v>3136</v>
      </c>
      <c r="D10" s="57">
        <v>1289</v>
      </c>
      <c r="E10" s="57">
        <v>587</v>
      </c>
      <c r="F10" s="57">
        <v>1260</v>
      </c>
      <c r="G10" s="57"/>
      <c r="H10" s="56">
        <v>5783</v>
      </c>
      <c r="I10" s="56">
        <v>5583</v>
      </c>
      <c r="J10" s="56">
        <f>H10-I10</f>
        <v>200</v>
      </c>
      <c r="K10" s="65">
        <f>D10/C10</f>
        <v>0.41103316326530615</v>
      </c>
      <c r="L10" s="46"/>
    </row>
    <row r="11" spans="1:12" ht="6" customHeight="1">
      <c r="A11" s="44"/>
      <c r="B11" s="45"/>
      <c r="C11" s="45"/>
      <c r="D11" s="45"/>
      <c r="E11" s="45"/>
      <c r="F11" s="45"/>
      <c r="G11" s="45"/>
      <c r="H11" s="45"/>
      <c r="I11" s="45"/>
      <c r="J11" s="45"/>
      <c r="K11" s="66"/>
      <c r="L11" s="46"/>
    </row>
    <row r="12" spans="1:12" ht="17.399999999999999">
      <c r="A12" s="44"/>
      <c r="B12" s="51" t="s">
        <v>392</v>
      </c>
      <c r="C12" s="57">
        <v>649</v>
      </c>
      <c r="D12" s="57">
        <v>275</v>
      </c>
      <c r="E12" s="57">
        <v>120</v>
      </c>
      <c r="F12" s="57">
        <v>254</v>
      </c>
      <c r="G12" s="57"/>
      <c r="H12" s="56">
        <v>1156</v>
      </c>
      <c r="I12" s="56">
        <v>1109</v>
      </c>
      <c r="J12" s="56">
        <f>H12-I12</f>
        <v>47</v>
      </c>
      <c r="K12" s="65">
        <f>D12/C12</f>
        <v>0.42372881355932202</v>
      </c>
      <c r="L12" s="46"/>
    </row>
    <row r="13" spans="1:12" ht="17.399999999999999" hidden="1" outlineLevel="1">
      <c r="A13" s="44"/>
      <c r="B13" s="51" t="s">
        <v>486</v>
      </c>
      <c r="C13" s="57">
        <v>66</v>
      </c>
      <c r="D13" s="57">
        <v>40</v>
      </c>
      <c r="E13" s="57">
        <v>9</v>
      </c>
      <c r="F13" s="57">
        <v>17</v>
      </c>
      <c r="G13" s="57"/>
      <c r="H13" s="56">
        <v>161</v>
      </c>
      <c r="I13" s="56">
        <v>88</v>
      </c>
      <c r="J13" s="56">
        <f>H13-I13</f>
        <v>73</v>
      </c>
      <c r="K13" s="65">
        <f>D13/C13</f>
        <v>0.60606060606060608</v>
      </c>
      <c r="L13" s="46"/>
    </row>
    <row r="14" spans="1:12" ht="6" customHeight="1" collapsed="1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66"/>
      <c r="L14" s="46"/>
    </row>
    <row r="15" spans="1:12" ht="17.399999999999999">
      <c r="A15" s="44"/>
      <c r="B15" s="51" t="s">
        <v>394</v>
      </c>
      <c r="C15" s="57">
        <v>1189</v>
      </c>
      <c r="D15" s="57">
        <v>560</v>
      </c>
      <c r="E15" s="57">
        <v>140</v>
      </c>
      <c r="F15" s="57">
        <v>479</v>
      </c>
      <c r="G15" s="57">
        <v>10</v>
      </c>
      <c r="H15" s="56">
        <v>2555</v>
      </c>
      <c r="I15" s="56">
        <v>2205</v>
      </c>
      <c r="J15" s="56">
        <f>H15-I15</f>
        <v>350</v>
      </c>
      <c r="K15" s="65">
        <f>D15/C15</f>
        <v>0.47098402018502944</v>
      </c>
      <c r="L15" s="46"/>
    </row>
    <row r="16" spans="1:12" ht="6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66"/>
      <c r="L16" s="46"/>
    </row>
    <row r="17" spans="1:12" ht="17.399999999999999" hidden="1" outlineLevel="1">
      <c r="A17" s="44"/>
      <c r="B17" s="51" t="s">
        <v>393</v>
      </c>
      <c r="C17" s="57">
        <v>407</v>
      </c>
      <c r="D17" s="57">
        <v>189</v>
      </c>
      <c r="E17" s="57">
        <v>71</v>
      </c>
      <c r="F17" s="57">
        <v>144</v>
      </c>
      <c r="G17" s="57">
        <v>3</v>
      </c>
      <c r="H17" s="56">
        <v>728</v>
      </c>
      <c r="I17" s="56">
        <v>647</v>
      </c>
      <c r="J17" s="56">
        <f t="shared" ref="J17:J22" si="0">H17-I17</f>
        <v>81</v>
      </c>
      <c r="K17" s="65">
        <f t="shared" ref="K17:K22" si="1">D17/C17</f>
        <v>0.46437346437346438</v>
      </c>
      <c r="L17" s="46"/>
    </row>
    <row r="18" spans="1:12" ht="17.399999999999999" hidden="1" outlineLevel="1" collapsed="1">
      <c r="A18" s="44"/>
      <c r="B18" s="51" t="s">
        <v>447</v>
      </c>
      <c r="C18" s="57">
        <v>172</v>
      </c>
      <c r="D18" s="57">
        <v>80</v>
      </c>
      <c r="E18" s="57">
        <v>26</v>
      </c>
      <c r="F18" s="57">
        <v>66</v>
      </c>
      <c r="G18" s="57"/>
      <c r="H18" s="56">
        <v>338</v>
      </c>
      <c r="I18" s="56">
        <v>300</v>
      </c>
      <c r="J18" s="56">
        <f t="shared" si="0"/>
        <v>38</v>
      </c>
      <c r="K18" s="65">
        <f t="shared" si="1"/>
        <v>0.46511627906976744</v>
      </c>
      <c r="L18" s="46"/>
    </row>
    <row r="19" spans="1:12" ht="17.399999999999999" hidden="1" outlineLevel="1">
      <c r="A19" s="44"/>
      <c r="B19" s="51" t="s">
        <v>464</v>
      </c>
      <c r="C19" s="57">
        <v>34</v>
      </c>
      <c r="D19" s="57">
        <v>12</v>
      </c>
      <c r="E19" s="57">
        <v>9</v>
      </c>
      <c r="F19" s="57">
        <v>13</v>
      </c>
      <c r="G19" s="57"/>
      <c r="H19" s="56">
        <v>59</v>
      </c>
      <c r="I19" s="56">
        <v>61</v>
      </c>
      <c r="J19" s="56">
        <f t="shared" si="0"/>
        <v>-2</v>
      </c>
      <c r="K19" s="65">
        <f t="shared" si="1"/>
        <v>0.35294117647058826</v>
      </c>
      <c r="L19" s="46"/>
    </row>
    <row r="20" spans="1:12" ht="17.399999999999999" hidden="1" outlineLevel="1">
      <c r="A20" s="44"/>
      <c r="B20" s="51" t="s">
        <v>470</v>
      </c>
      <c r="C20" s="57">
        <v>55</v>
      </c>
      <c r="D20" s="57">
        <v>23</v>
      </c>
      <c r="E20" s="57">
        <v>7</v>
      </c>
      <c r="F20" s="57">
        <v>25</v>
      </c>
      <c r="G20" s="57"/>
      <c r="H20" s="56">
        <v>119</v>
      </c>
      <c r="I20" s="56">
        <v>116</v>
      </c>
      <c r="J20" s="56">
        <f t="shared" si="0"/>
        <v>3</v>
      </c>
      <c r="K20" s="65">
        <f t="shared" si="1"/>
        <v>0.41818181818181815</v>
      </c>
      <c r="L20" s="46"/>
    </row>
    <row r="21" spans="1:12" ht="17.399999999999999" hidden="1" outlineLevel="1">
      <c r="A21" s="44"/>
      <c r="B21" s="51" t="s">
        <v>477</v>
      </c>
      <c r="C21" s="57">
        <v>33</v>
      </c>
      <c r="D21" s="57">
        <v>17</v>
      </c>
      <c r="E21" s="57">
        <v>7</v>
      </c>
      <c r="F21" s="57">
        <v>9</v>
      </c>
      <c r="G21" s="57"/>
      <c r="H21" s="56">
        <v>62</v>
      </c>
      <c r="I21" s="56">
        <v>37</v>
      </c>
      <c r="J21" s="56">
        <f t="shared" si="0"/>
        <v>25</v>
      </c>
      <c r="K21" s="65">
        <f t="shared" si="1"/>
        <v>0.51515151515151514</v>
      </c>
      <c r="L21" s="46"/>
    </row>
    <row r="22" spans="1:12" ht="17.399999999999999" hidden="1" outlineLevel="1" collapsed="1">
      <c r="A22" s="44"/>
      <c r="B22" s="51" t="s">
        <v>488</v>
      </c>
      <c r="C22" s="57">
        <v>2</v>
      </c>
      <c r="D22" s="57">
        <v>1</v>
      </c>
      <c r="E22" s="57">
        <v>0</v>
      </c>
      <c r="F22" s="57">
        <v>1</v>
      </c>
      <c r="G22" s="57"/>
      <c r="H22" s="56">
        <v>7</v>
      </c>
      <c r="I22" s="56">
        <v>4</v>
      </c>
      <c r="J22" s="56">
        <f t="shared" si="0"/>
        <v>3</v>
      </c>
      <c r="K22" s="65">
        <f t="shared" si="1"/>
        <v>0.5</v>
      </c>
      <c r="L22" s="46"/>
    </row>
    <row r="23" spans="1:12" ht="17.399999999999999" hidden="1" outlineLevel="1">
      <c r="A23" s="44"/>
      <c r="B23" s="51" t="s">
        <v>502</v>
      </c>
      <c r="C23" s="57">
        <v>32</v>
      </c>
      <c r="D23" s="57">
        <v>19</v>
      </c>
      <c r="E23" s="57">
        <v>2</v>
      </c>
      <c r="F23" s="57">
        <v>11</v>
      </c>
      <c r="G23" s="57"/>
      <c r="H23" s="56">
        <v>85</v>
      </c>
      <c r="I23" s="56">
        <v>45</v>
      </c>
      <c r="J23" s="56">
        <f t="shared" ref="J23" si="2">H23-I23</f>
        <v>40</v>
      </c>
      <c r="K23" s="65">
        <f t="shared" ref="K23" si="3">D23/C23</f>
        <v>0.59375</v>
      </c>
      <c r="L23" s="46"/>
    </row>
    <row r="24" spans="1:12" ht="17.399999999999999" hidden="1" outlineLevel="1" collapsed="1">
      <c r="A24" s="44"/>
      <c r="B24" s="51" t="s">
        <v>511</v>
      </c>
      <c r="C24" s="57">
        <v>29</v>
      </c>
      <c r="D24" s="57">
        <v>16</v>
      </c>
      <c r="E24" s="57">
        <v>2</v>
      </c>
      <c r="F24" s="57">
        <v>10</v>
      </c>
      <c r="G24" s="57">
        <v>1</v>
      </c>
      <c r="H24" s="56">
        <v>60</v>
      </c>
      <c r="I24" s="56">
        <v>40</v>
      </c>
      <c r="J24" s="56">
        <f t="shared" ref="J24:J25" si="4">H24-I24</f>
        <v>20</v>
      </c>
      <c r="K24" s="65">
        <f t="shared" ref="K24:K25" si="5">D24/C24</f>
        <v>0.55172413793103448</v>
      </c>
      <c r="L24" s="46"/>
    </row>
    <row r="25" spans="1:12" ht="17.399999999999999" hidden="1" outlineLevel="1">
      <c r="A25" s="44"/>
      <c r="B25" s="51" t="s">
        <v>521</v>
      </c>
      <c r="C25" s="57">
        <v>14</v>
      </c>
      <c r="D25" s="57">
        <v>3</v>
      </c>
      <c r="E25" s="57">
        <v>2</v>
      </c>
      <c r="F25" s="57">
        <v>9</v>
      </c>
      <c r="G25" s="57"/>
      <c r="H25" s="56">
        <v>17</v>
      </c>
      <c r="I25" s="56">
        <v>26</v>
      </c>
      <c r="J25" s="56">
        <f t="shared" si="4"/>
        <v>-9</v>
      </c>
      <c r="K25" s="65">
        <f t="shared" si="5"/>
        <v>0.21428571428571427</v>
      </c>
      <c r="L25" s="46"/>
    </row>
    <row r="26" spans="1:12" ht="17.399999999999999" hidden="1" outlineLevel="1">
      <c r="A26" s="44"/>
      <c r="B26" s="51" t="s">
        <v>524</v>
      </c>
      <c r="C26" s="57">
        <v>16</v>
      </c>
      <c r="D26" s="57">
        <v>5</v>
      </c>
      <c r="E26" s="57">
        <v>2</v>
      </c>
      <c r="F26" s="57">
        <v>9</v>
      </c>
      <c r="G26" s="57"/>
      <c r="H26" s="56">
        <v>26</v>
      </c>
      <c r="I26" s="56">
        <v>40</v>
      </c>
      <c r="J26" s="56">
        <f t="shared" ref="J26" si="6">H26-I26</f>
        <v>-14</v>
      </c>
      <c r="K26" s="65">
        <f t="shared" ref="K26" si="7">D26/C26</f>
        <v>0.3125</v>
      </c>
      <c r="L26" s="46"/>
    </row>
    <row r="27" spans="1:12" ht="17.399999999999999" hidden="1" outlineLevel="1" collapsed="1">
      <c r="A27" s="44"/>
      <c r="B27" s="51" t="s">
        <v>530</v>
      </c>
      <c r="C27" s="57">
        <v>65</v>
      </c>
      <c r="D27" s="57">
        <v>18</v>
      </c>
      <c r="E27" s="57">
        <v>10</v>
      </c>
      <c r="F27" s="57">
        <v>36</v>
      </c>
      <c r="G27" s="57">
        <v>1</v>
      </c>
      <c r="H27" s="56">
        <v>94</v>
      </c>
      <c r="I27" s="56">
        <v>138</v>
      </c>
      <c r="J27" s="56">
        <f t="shared" ref="J27:J28" si="8">H27-I27</f>
        <v>-44</v>
      </c>
      <c r="K27" s="65">
        <f t="shared" ref="K27:K28" si="9">D27/C27</f>
        <v>0.27692307692307694</v>
      </c>
      <c r="L27" s="46"/>
    </row>
    <row r="28" spans="1:12" ht="17.399999999999999" collapsed="1">
      <c r="A28" s="44"/>
      <c r="B28" s="51" t="s">
        <v>542</v>
      </c>
      <c r="C28" s="57">
        <v>8</v>
      </c>
      <c r="D28" s="57">
        <v>6</v>
      </c>
      <c r="E28" s="57">
        <v>1</v>
      </c>
      <c r="F28" s="57">
        <v>1</v>
      </c>
      <c r="G28" s="57"/>
      <c r="H28" s="56">
        <v>15</v>
      </c>
      <c r="I28" s="56">
        <v>8</v>
      </c>
      <c r="J28" s="56">
        <f t="shared" si="8"/>
        <v>7</v>
      </c>
      <c r="K28" s="65">
        <f t="shared" si="9"/>
        <v>0.75</v>
      </c>
      <c r="L28" s="46"/>
    </row>
    <row r="29" spans="1:12" ht="6" customHeight="1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66"/>
      <c r="L29" s="46"/>
    </row>
    <row r="30" spans="1:12" ht="17.399999999999999">
      <c r="A30" s="44"/>
      <c r="B30" s="51" t="s">
        <v>391</v>
      </c>
      <c r="C30" s="57">
        <f t="shared" ref="C30:I30" si="10">C10+C15</f>
        <v>4325</v>
      </c>
      <c r="D30" s="57">
        <f t="shared" si="10"/>
        <v>1849</v>
      </c>
      <c r="E30" s="57">
        <f t="shared" si="10"/>
        <v>727</v>
      </c>
      <c r="F30" s="57">
        <f t="shared" si="10"/>
        <v>1739</v>
      </c>
      <c r="G30" s="57">
        <f t="shared" si="10"/>
        <v>10</v>
      </c>
      <c r="H30" s="56">
        <f t="shared" si="10"/>
        <v>8338</v>
      </c>
      <c r="I30" s="56">
        <f t="shared" si="10"/>
        <v>7788</v>
      </c>
      <c r="J30" s="56">
        <f t="shared" ref="J30" si="11">J10+J15</f>
        <v>550</v>
      </c>
      <c r="K30" s="65">
        <f>D30/C30</f>
        <v>0.42751445086705203</v>
      </c>
      <c r="L30" s="46"/>
    </row>
    <row r="31" spans="1:12" ht="6" customHeight="1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66"/>
      <c r="L31" s="46"/>
    </row>
    <row r="32" spans="1:12">
      <c r="A32" s="44"/>
      <c r="B32" s="63" t="s">
        <v>541</v>
      </c>
      <c r="C32" s="45"/>
      <c r="D32" s="45"/>
      <c r="E32" s="45"/>
      <c r="F32" s="45"/>
      <c r="G32" s="45"/>
      <c r="H32" s="45"/>
      <c r="I32" s="45"/>
      <c r="J32" s="45"/>
      <c r="K32" s="45"/>
      <c r="L32" s="46"/>
    </row>
    <row r="33" spans="1:12">
      <c r="A33" s="44"/>
      <c r="B33" s="63" t="s">
        <v>518</v>
      </c>
      <c r="C33" s="45"/>
      <c r="D33" s="45"/>
      <c r="E33" s="45"/>
      <c r="F33" s="45"/>
      <c r="G33" s="45"/>
      <c r="H33" s="45"/>
      <c r="I33" s="45"/>
      <c r="J33" s="45"/>
      <c r="K33" s="45"/>
      <c r="L33" s="46"/>
    </row>
    <row r="34" spans="1:12">
      <c r="A34" s="44"/>
      <c r="B34" s="63" t="s">
        <v>526</v>
      </c>
      <c r="C34" s="45"/>
      <c r="D34" s="45"/>
      <c r="E34" s="45"/>
      <c r="F34" s="45"/>
      <c r="G34" s="45"/>
      <c r="H34" s="45"/>
      <c r="I34" s="45"/>
      <c r="J34" s="45"/>
      <c r="K34" s="45"/>
      <c r="L34" s="46"/>
    </row>
    <row r="35" spans="1:12" ht="15">
      <c r="A35" s="58"/>
      <c r="B35" s="59" t="s">
        <v>386</v>
      </c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ht="15">
      <c r="A36" s="60"/>
      <c r="B36" s="61" t="s">
        <v>387</v>
      </c>
      <c r="C36" s="61"/>
      <c r="D36" s="61"/>
      <c r="E36" s="61"/>
      <c r="F36" s="61"/>
      <c r="G36" s="61"/>
      <c r="H36" s="61"/>
      <c r="I36" s="61"/>
      <c r="J36" s="61"/>
      <c r="K36" s="61"/>
      <c r="L36" s="62"/>
    </row>
    <row r="37" spans="1:12" ht="6" customHeight="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</row>
    <row r="38" spans="1:12" ht="15">
      <c r="A38" s="44"/>
      <c r="B38" s="59" t="s">
        <v>388</v>
      </c>
      <c r="C38" s="45"/>
      <c r="D38" s="45"/>
      <c r="E38" s="45"/>
      <c r="F38" s="45"/>
      <c r="G38" s="45"/>
      <c r="H38" s="45"/>
      <c r="I38" s="45"/>
      <c r="J38" s="45"/>
      <c r="K38" s="45"/>
      <c r="L38" s="46"/>
    </row>
    <row r="39" spans="1:12" ht="15">
      <c r="A39" s="44"/>
      <c r="B39" s="61" t="s">
        <v>389</v>
      </c>
      <c r="C39" s="45"/>
      <c r="D39" s="45"/>
      <c r="E39" s="45"/>
      <c r="F39" s="45"/>
      <c r="G39" s="45"/>
      <c r="H39" s="45"/>
      <c r="I39" s="45"/>
      <c r="J39" s="45"/>
      <c r="K39" s="45"/>
      <c r="L39" s="46"/>
    </row>
    <row r="40" spans="1:12" ht="6" customHeight="1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6"/>
    </row>
    <row r="41" spans="1:12" ht="15">
      <c r="A41" s="44"/>
      <c r="B41" s="59" t="s">
        <v>537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</row>
    <row r="42" spans="1:12" ht="15">
      <c r="A42" s="44"/>
      <c r="B42" s="61" t="s">
        <v>405</v>
      </c>
      <c r="C42" s="45"/>
      <c r="D42" s="45"/>
      <c r="E42" s="45"/>
      <c r="F42" s="45"/>
      <c r="G42" s="61" t="s">
        <v>404</v>
      </c>
      <c r="H42" s="45"/>
      <c r="I42" s="45"/>
      <c r="J42" s="45"/>
      <c r="K42" s="45"/>
      <c r="L42" s="46"/>
    </row>
    <row r="43" spans="1:12" ht="15">
      <c r="A43" s="44"/>
      <c r="B43" s="61" t="s">
        <v>403</v>
      </c>
      <c r="C43" s="45"/>
      <c r="D43" s="45"/>
      <c r="E43" s="45"/>
      <c r="F43" s="45"/>
      <c r="G43" s="61" t="s">
        <v>406</v>
      </c>
      <c r="H43" s="45"/>
      <c r="I43" s="45"/>
      <c r="J43" s="45"/>
      <c r="K43" s="45"/>
      <c r="L43" s="46"/>
    </row>
    <row r="44" spans="1:12" ht="15">
      <c r="A44" s="44"/>
      <c r="B44" s="61" t="s">
        <v>410</v>
      </c>
      <c r="C44" s="45"/>
      <c r="D44" s="45"/>
      <c r="E44" s="45"/>
      <c r="F44" s="45"/>
      <c r="G44" s="61" t="s">
        <v>407</v>
      </c>
      <c r="H44" s="45"/>
      <c r="I44" s="45"/>
      <c r="J44" s="45"/>
      <c r="K44" s="45"/>
      <c r="L44" s="46"/>
    </row>
    <row r="45" spans="1:12" ht="15">
      <c r="A45" s="44"/>
      <c r="B45" s="61" t="s">
        <v>456</v>
      </c>
      <c r="C45" s="45"/>
      <c r="D45" s="45"/>
      <c r="E45" s="45"/>
      <c r="F45" s="45"/>
      <c r="G45" s="61" t="s">
        <v>408</v>
      </c>
      <c r="H45" s="45"/>
      <c r="I45" s="45"/>
      <c r="J45" s="45"/>
      <c r="K45" s="45"/>
      <c r="L45" s="46"/>
    </row>
    <row r="46" spans="1:12" ht="15">
      <c r="A46" s="44"/>
      <c r="B46" s="61" t="s">
        <v>457</v>
      </c>
      <c r="C46" s="45"/>
      <c r="D46" s="45"/>
      <c r="E46" s="45"/>
      <c r="F46" s="45"/>
      <c r="G46" s="61" t="s">
        <v>409</v>
      </c>
      <c r="H46" s="45"/>
      <c r="I46" s="45"/>
      <c r="J46" s="45"/>
      <c r="K46" s="45"/>
      <c r="L46" s="46"/>
    </row>
    <row r="47" spans="1:12" ht="15">
      <c r="A47" s="44"/>
      <c r="B47" s="61" t="s">
        <v>458</v>
      </c>
      <c r="C47" s="45"/>
      <c r="D47" s="45"/>
      <c r="E47" s="45"/>
      <c r="F47" s="45"/>
      <c r="G47" s="61" t="s">
        <v>475</v>
      </c>
      <c r="H47" s="45"/>
      <c r="I47" s="45"/>
      <c r="J47" s="45"/>
      <c r="K47" s="45"/>
      <c r="L47" s="46"/>
    </row>
    <row r="48" spans="1:12" ht="15">
      <c r="A48" s="44"/>
      <c r="B48" s="61" t="s">
        <v>505</v>
      </c>
      <c r="C48" s="45"/>
      <c r="D48" s="45"/>
      <c r="E48" s="45"/>
      <c r="F48" s="45"/>
      <c r="G48" s="61" t="s">
        <v>515</v>
      </c>
      <c r="H48" s="45"/>
      <c r="I48" s="45"/>
      <c r="J48" s="45"/>
      <c r="K48" s="45"/>
      <c r="L48" s="46"/>
    </row>
    <row r="49" spans="1:12" ht="15">
      <c r="A49" s="44"/>
      <c r="B49" s="61" t="s">
        <v>522</v>
      </c>
      <c r="C49" s="45"/>
      <c r="D49" s="45"/>
      <c r="E49" s="45"/>
      <c r="F49" s="45"/>
      <c r="G49" s="61" t="s">
        <v>531</v>
      </c>
      <c r="H49" s="45"/>
      <c r="I49" s="45"/>
      <c r="J49" s="45"/>
      <c r="K49" s="45"/>
      <c r="L49" s="46"/>
    </row>
    <row r="50" spans="1:12" ht="15">
      <c r="A50" s="44"/>
      <c r="B50" s="61" t="s">
        <v>535</v>
      </c>
      <c r="C50" s="45"/>
      <c r="D50" s="45"/>
      <c r="E50" s="45"/>
      <c r="F50" s="45"/>
      <c r="G50" s="61" t="s">
        <v>536</v>
      </c>
      <c r="H50" s="45"/>
      <c r="I50" s="45"/>
      <c r="J50" s="45"/>
      <c r="K50" s="45"/>
      <c r="L50" s="46"/>
    </row>
    <row r="51" spans="1:12" ht="6" customHeight="1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6"/>
    </row>
    <row r="52" spans="1:12" ht="15">
      <c r="A52" s="44"/>
      <c r="B52" s="59" t="s">
        <v>411</v>
      </c>
      <c r="C52" s="45"/>
      <c r="D52" s="45"/>
      <c r="E52" s="45"/>
      <c r="F52" s="45"/>
      <c r="G52" s="45"/>
      <c r="H52" s="45"/>
      <c r="I52" s="45"/>
      <c r="J52" s="45"/>
      <c r="K52" s="45"/>
      <c r="L52" s="46"/>
    </row>
    <row r="53" spans="1:12" ht="15">
      <c r="A53" s="44"/>
      <c r="B53" s="61" t="s">
        <v>412</v>
      </c>
      <c r="C53" s="45"/>
      <c r="D53" s="45"/>
      <c r="E53" s="45"/>
      <c r="F53" s="45"/>
      <c r="G53" s="45"/>
      <c r="H53" s="45"/>
      <c r="I53" s="45"/>
      <c r="J53" s="45"/>
      <c r="K53" s="45"/>
      <c r="L53" s="46"/>
    </row>
    <row r="54" spans="1:12" ht="6" customHeight="1">
      <c r="A54" s="44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6"/>
    </row>
    <row r="55" spans="1:12" ht="15">
      <c r="A55" s="44"/>
      <c r="B55" s="59" t="s">
        <v>413</v>
      </c>
      <c r="C55" s="45"/>
      <c r="D55" s="45"/>
      <c r="E55" s="45"/>
      <c r="F55" s="45"/>
      <c r="G55" s="45"/>
      <c r="H55" s="45"/>
      <c r="I55" s="45"/>
      <c r="J55" s="45"/>
      <c r="K55" s="45"/>
      <c r="L55" s="46"/>
    </row>
    <row r="56" spans="1:12" ht="15">
      <c r="A56" s="44"/>
      <c r="B56" s="61" t="s">
        <v>414</v>
      </c>
      <c r="C56" s="45"/>
      <c r="D56" s="45"/>
      <c r="E56" s="45"/>
      <c r="F56" s="45"/>
      <c r="G56" s="45"/>
      <c r="H56" s="45"/>
      <c r="I56" s="45"/>
      <c r="J56" s="45"/>
      <c r="K56" s="45"/>
      <c r="L56" s="46"/>
    </row>
    <row r="57" spans="1:12" ht="6" customHeight="1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6"/>
    </row>
    <row r="58" spans="1:12" ht="15">
      <c r="A58" s="44"/>
      <c r="B58" s="59" t="s">
        <v>415</v>
      </c>
      <c r="C58" s="45"/>
      <c r="D58" s="45"/>
      <c r="E58" s="45"/>
      <c r="F58" s="45"/>
      <c r="G58" s="45"/>
      <c r="H58" s="45"/>
      <c r="I58" s="45"/>
      <c r="J58" s="45"/>
      <c r="K58" s="45"/>
      <c r="L58" s="46"/>
    </row>
    <row r="59" spans="1:12" ht="15">
      <c r="A59" s="44"/>
      <c r="B59" s="61" t="s">
        <v>7</v>
      </c>
      <c r="C59" s="45"/>
      <c r="D59" s="45"/>
      <c r="E59" s="61">
        <v>853</v>
      </c>
      <c r="F59" s="61"/>
      <c r="G59" s="45"/>
      <c r="H59" s="61" t="s">
        <v>416</v>
      </c>
      <c r="I59" s="61"/>
      <c r="J59" s="45"/>
      <c r="K59" s="45"/>
      <c r="L59" s="46"/>
    </row>
    <row r="60" spans="1:12" ht="15">
      <c r="A60" s="44"/>
      <c r="B60" s="61" t="s">
        <v>10</v>
      </c>
      <c r="C60" s="45"/>
      <c r="D60" s="45"/>
      <c r="E60" s="61">
        <v>466</v>
      </c>
      <c r="F60" s="61"/>
      <c r="G60" s="45"/>
      <c r="H60" s="61" t="s">
        <v>418</v>
      </c>
      <c r="I60" s="45"/>
      <c r="J60" s="45"/>
      <c r="K60" s="45"/>
      <c r="L60" s="46"/>
    </row>
    <row r="61" spans="1:12" ht="15">
      <c r="A61" s="44"/>
      <c r="B61" s="61" t="s">
        <v>345</v>
      </c>
      <c r="C61" s="45"/>
      <c r="D61" s="45"/>
      <c r="E61" s="61">
        <v>407</v>
      </c>
      <c r="F61" s="61"/>
      <c r="G61" s="45"/>
      <c r="H61" s="61" t="s">
        <v>462</v>
      </c>
      <c r="I61" s="45"/>
      <c r="J61" s="45"/>
      <c r="K61" s="45"/>
      <c r="L61" s="46"/>
    </row>
    <row r="62" spans="1:12" ht="15">
      <c r="A62" s="44"/>
      <c r="B62" s="61" t="s">
        <v>8</v>
      </c>
      <c r="C62" s="45"/>
      <c r="D62" s="45"/>
      <c r="E62" s="61">
        <v>190</v>
      </c>
      <c r="F62" s="61"/>
      <c r="G62" s="45"/>
      <c r="H62" s="61" t="s">
        <v>417</v>
      </c>
      <c r="I62" s="45"/>
      <c r="J62" s="45"/>
      <c r="K62" s="45"/>
      <c r="L62" s="46"/>
    </row>
    <row r="63" spans="1:12" ht="15">
      <c r="A63" s="44"/>
      <c r="B63" s="61" t="s">
        <v>445</v>
      </c>
      <c r="C63" s="45"/>
      <c r="D63" s="45"/>
      <c r="E63" s="61">
        <v>172</v>
      </c>
      <c r="F63" s="61"/>
      <c r="G63" s="45"/>
      <c r="H63" s="61" t="s">
        <v>461</v>
      </c>
      <c r="I63" s="45"/>
      <c r="J63" s="45"/>
      <c r="K63" s="45"/>
      <c r="L63" s="46"/>
    </row>
    <row r="64" spans="1:12" ht="6" customHeight="1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6"/>
    </row>
    <row r="65" spans="1:12" ht="15">
      <c r="A65" s="44"/>
      <c r="B65" s="59" t="s">
        <v>419</v>
      </c>
      <c r="C65" s="45"/>
      <c r="D65" s="45"/>
      <c r="E65" s="45"/>
      <c r="F65" s="45"/>
      <c r="G65" s="45"/>
      <c r="H65" s="45"/>
      <c r="I65" s="45"/>
      <c r="J65" s="45"/>
      <c r="K65" s="45"/>
      <c r="L65" s="46"/>
    </row>
    <row r="66" spans="1:12" ht="15">
      <c r="A66" s="44"/>
      <c r="B66" s="61" t="s">
        <v>421</v>
      </c>
      <c r="C66" s="45"/>
      <c r="D66" s="45"/>
      <c r="E66" s="61">
        <v>658</v>
      </c>
      <c r="F66" s="61"/>
      <c r="G66" s="45"/>
      <c r="H66" s="61" t="s">
        <v>422</v>
      </c>
      <c r="I66" s="45"/>
      <c r="J66" s="45"/>
      <c r="K66" s="45"/>
      <c r="L66" s="46"/>
    </row>
    <row r="67" spans="1:12" ht="15">
      <c r="A67" s="44"/>
      <c r="B67" s="61" t="s">
        <v>424</v>
      </c>
      <c r="C67" s="45"/>
      <c r="D67" s="45"/>
      <c r="E67" s="61">
        <v>630</v>
      </c>
      <c r="F67" s="61"/>
      <c r="G67" s="45"/>
      <c r="H67" s="61" t="s">
        <v>423</v>
      </c>
      <c r="I67" s="45"/>
      <c r="J67" s="45"/>
      <c r="K67" s="45"/>
      <c r="L67" s="46"/>
    </row>
    <row r="68" spans="1:12" ht="15">
      <c r="A68" s="44"/>
      <c r="B68" s="61" t="s">
        <v>425</v>
      </c>
      <c r="C68" s="45"/>
      <c r="D68" s="45"/>
      <c r="E68" s="61">
        <v>582</v>
      </c>
      <c r="F68" s="61"/>
      <c r="G68" s="45"/>
      <c r="H68" s="61" t="s">
        <v>426</v>
      </c>
      <c r="I68" s="45"/>
      <c r="J68" s="45"/>
      <c r="K68" s="45"/>
      <c r="L68" s="46"/>
    </row>
    <row r="69" spans="1:12" ht="6" customHeight="1">
      <c r="A69" s="44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6"/>
    </row>
    <row r="70" spans="1:12" ht="15">
      <c r="A70" s="44"/>
      <c r="B70" s="59" t="s">
        <v>420</v>
      </c>
      <c r="C70" s="45"/>
      <c r="D70" s="45"/>
      <c r="E70" s="45"/>
      <c r="F70" s="45"/>
      <c r="G70" s="45"/>
      <c r="H70" s="45"/>
      <c r="I70" s="45"/>
      <c r="J70" s="45"/>
      <c r="K70" s="45"/>
      <c r="L70" s="46"/>
    </row>
    <row r="71" spans="1:12" ht="15">
      <c r="A71" s="44"/>
      <c r="B71" s="61" t="s">
        <v>425</v>
      </c>
      <c r="C71" s="45"/>
      <c r="D71" s="45"/>
      <c r="E71" s="61">
        <v>391</v>
      </c>
      <c r="F71" s="61"/>
      <c r="G71" s="45"/>
      <c r="H71" s="61" t="s">
        <v>426</v>
      </c>
      <c r="I71" s="45"/>
      <c r="J71" s="45"/>
      <c r="K71" s="45"/>
      <c r="L71" s="46"/>
    </row>
    <row r="72" spans="1:12" ht="15">
      <c r="A72" s="44"/>
      <c r="B72" s="61" t="s">
        <v>428</v>
      </c>
      <c r="C72" s="45"/>
      <c r="D72" s="45"/>
      <c r="E72" s="61">
        <v>254</v>
      </c>
      <c r="F72" s="61"/>
      <c r="G72" s="45"/>
      <c r="H72" s="61" t="s">
        <v>427</v>
      </c>
      <c r="I72" s="45"/>
      <c r="J72" s="45"/>
      <c r="K72" s="45"/>
      <c r="L72" s="46"/>
    </row>
    <row r="73" spans="1:12" ht="15">
      <c r="A73" s="44"/>
      <c r="B73" s="61" t="s">
        <v>449</v>
      </c>
      <c r="C73" s="45"/>
      <c r="D73" s="45"/>
      <c r="E73" s="61">
        <v>207</v>
      </c>
      <c r="F73" s="61"/>
      <c r="G73" s="45"/>
      <c r="H73" s="61" t="s">
        <v>463</v>
      </c>
      <c r="I73" s="45"/>
      <c r="J73" s="45"/>
      <c r="K73" s="45"/>
      <c r="L73" s="46"/>
    </row>
    <row r="74" spans="1:12" ht="6" customHeight="1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6"/>
    </row>
    <row r="75" spans="1:12" ht="15">
      <c r="A75" s="44"/>
      <c r="B75" s="59" t="s">
        <v>429</v>
      </c>
      <c r="C75" s="45"/>
      <c r="D75" s="45"/>
      <c r="E75" s="45"/>
      <c r="F75" s="45"/>
      <c r="G75" s="45"/>
      <c r="H75" s="45"/>
      <c r="I75" s="45"/>
      <c r="J75" s="45"/>
      <c r="K75" s="45"/>
      <c r="L75" s="46"/>
    </row>
    <row r="76" spans="1:12" ht="15">
      <c r="A76" s="44"/>
      <c r="B76" s="61" t="s">
        <v>430</v>
      </c>
      <c r="C76" s="45"/>
      <c r="D76" s="45"/>
      <c r="E76" s="61">
        <v>59</v>
      </c>
      <c r="F76" s="61"/>
      <c r="G76" s="45"/>
      <c r="H76" s="61" t="s">
        <v>434</v>
      </c>
      <c r="I76" s="45"/>
      <c r="J76" s="45"/>
      <c r="K76" s="45"/>
      <c r="L76" s="46"/>
    </row>
    <row r="77" spans="1:12" ht="6" customHeight="1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6"/>
    </row>
    <row r="78" spans="1:12" ht="15">
      <c r="A78" s="44"/>
      <c r="B78" s="59" t="s">
        <v>431</v>
      </c>
      <c r="C78" s="45"/>
      <c r="D78" s="45"/>
      <c r="E78" s="45"/>
      <c r="F78" s="45"/>
      <c r="G78" s="45"/>
      <c r="H78" s="45"/>
      <c r="I78" s="45"/>
      <c r="J78" s="45"/>
      <c r="K78" s="45"/>
      <c r="L78" s="46"/>
    </row>
    <row r="79" spans="1:12" ht="15">
      <c r="A79" s="44"/>
      <c r="B79" s="61" t="s">
        <v>428</v>
      </c>
      <c r="C79" s="45"/>
      <c r="D79" s="45"/>
      <c r="E79" s="61" t="s">
        <v>432</v>
      </c>
      <c r="F79" s="61"/>
      <c r="G79" s="45"/>
      <c r="H79" s="61" t="s">
        <v>433</v>
      </c>
      <c r="I79" s="45"/>
      <c r="J79" s="45"/>
      <c r="K79" s="45"/>
      <c r="L79" s="46"/>
    </row>
    <row r="80" spans="1:12" ht="6" customHeight="1">
      <c r="A80" s="44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6"/>
    </row>
    <row r="81" spans="1:12" ht="33" customHeight="1">
      <c r="A81" s="44"/>
      <c r="B81" s="103" t="s">
        <v>435</v>
      </c>
      <c r="C81" s="103"/>
      <c r="D81" s="103"/>
      <c r="E81" s="103"/>
      <c r="F81" s="103"/>
      <c r="G81" s="103"/>
      <c r="H81" s="103"/>
      <c r="I81" s="103"/>
      <c r="J81" s="103"/>
      <c r="K81" s="45"/>
      <c r="L81" s="46"/>
    </row>
    <row r="82" spans="1:12" ht="13.8" thickBot="1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9"/>
    </row>
  </sheetData>
  <mergeCells count="4">
    <mergeCell ref="A6:L6"/>
    <mergeCell ref="A7:L7"/>
    <mergeCell ref="B81:J81"/>
    <mergeCell ref="A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Playing Record</vt:lpstr>
      <vt:lpstr>officials</vt:lpstr>
      <vt:lpstr>Full Stats</vt:lpstr>
      <vt:lpstr>'Playing Record'!Print_Area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2021-10-02T22:09:05Z</dcterms:created>
  <dcterms:modified xsi:type="dcterms:W3CDTF">2025-04-23T13:58:46Z</dcterms:modified>
</cp:coreProperties>
</file>